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164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J11" i="1"/>
  <c r="X11"/>
  <c r="Y11"/>
  <c r="Z11"/>
  <c r="AM11"/>
  <c r="AN11"/>
  <c r="AO11"/>
  <c r="BA11"/>
  <c r="BB11"/>
  <c r="BC11"/>
  <c r="BO11"/>
  <c r="BP11"/>
  <c r="BQ11"/>
  <c r="CC11"/>
  <c r="CD11"/>
  <c r="CE11"/>
  <c r="CO11"/>
  <c r="CP11"/>
  <c r="CQ11"/>
  <c r="CZ11"/>
  <c r="DA11"/>
  <c r="DB11"/>
  <c r="DK11"/>
  <c r="DL11"/>
  <c r="DM11"/>
  <c r="J7"/>
  <c r="X7"/>
  <c r="Y7"/>
  <c r="Z7"/>
  <c r="AM7"/>
  <c r="AN7"/>
  <c r="AO7"/>
  <c r="BA7"/>
  <c r="BB7"/>
  <c r="BC7"/>
  <c r="BO7"/>
  <c r="BP7"/>
  <c r="BQ7"/>
  <c r="CC7"/>
  <c r="CD7"/>
  <c r="CE7"/>
  <c r="CO7"/>
  <c r="CP7"/>
  <c r="CQ7"/>
  <c r="CZ7"/>
  <c r="DA7"/>
  <c r="DB7"/>
  <c r="DK7"/>
  <c r="DL7"/>
  <c r="DM7"/>
  <c r="J12"/>
  <c r="X12"/>
  <c r="Y12"/>
  <c r="Z12"/>
  <c r="AM12"/>
  <c r="AN12"/>
  <c r="AO12"/>
  <c r="BA12"/>
  <c r="BB12"/>
  <c r="BC12"/>
  <c r="BO12"/>
  <c r="BP12"/>
  <c r="BQ12"/>
  <c r="CC12"/>
  <c r="CD12"/>
  <c r="CE12"/>
  <c r="CF12" s="1"/>
  <c r="CO12"/>
  <c r="CP12"/>
  <c r="CQ12"/>
  <c r="CZ12"/>
  <c r="DA12"/>
  <c r="DB12"/>
  <c r="DK12"/>
  <c r="DL12"/>
  <c r="DM12"/>
  <c r="J10"/>
  <c r="X10"/>
  <c r="Y10"/>
  <c r="Z10"/>
  <c r="AM10"/>
  <c r="AN10"/>
  <c r="AO10"/>
  <c r="BA10"/>
  <c r="BB10"/>
  <c r="BC10"/>
  <c r="BO10"/>
  <c r="BP10"/>
  <c r="BQ10"/>
  <c r="CC10"/>
  <c r="CD10"/>
  <c r="CE10"/>
  <c r="CO10"/>
  <c r="CP10"/>
  <c r="CQ10"/>
  <c r="CZ10"/>
  <c r="DA10"/>
  <c r="DB10"/>
  <c r="DK10"/>
  <c r="DL10"/>
  <c r="DM10"/>
  <c r="J6"/>
  <c r="X6"/>
  <c r="Y6"/>
  <c r="Z6"/>
  <c r="AM6"/>
  <c r="AN6"/>
  <c r="AO6"/>
  <c r="BA6"/>
  <c r="BB6"/>
  <c r="BC6"/>
  <c r="BO6"/>
  <c r="BP6"/>
  <c r="BQ6"/>
  <c r="CC6"/>
  <c r="CD6"/>
  <c r="CE6"/>
  <c r="CO6"/>
  <c r="CP6"/>
  <c r="CQ6"/>
  <c r="CZ6"/>
  <c r="DA6"/>
  <c r="DB6"/>
  <c r="DK6"/>
  <c r="DL6"/>
  <c r="DM6"/>
  <c r="J5"/>
  <c r="X5"/>
  <c r="Y5"/>
  <c r="Z5"/>
  <c r="AM5"/>
  <c r="AN5"/>
  <c r="AO5"/>
  <c r="BA5"/>
  <c r="BB5"/>
  <c r="BC5"/>
  <c r="BO5"/>
  <c r="BP5"/>
  <c r="BQ5"/>
  <c r="CC5"/>
  <c r="CD5"/>
  <c r="CE5"/>
  <c r="CO5"/>
  <c r="CP5"/>
  <c r="CQ5"/>
  <c r="CZ5"/>
  <c r="DA5"/>
  <c r="DB5"/>
  <c r="DK5"/>
  <c r="DL5"/>
  <c r="DM5"/>
  <c r="J4"/>
  <c r="X4"/>
  <c r="Y4"/>
  <c r="Z4"/>
  <c r="AM4"/>
  <c r="AN4"/>
  <c r="AO4"/>
  <c r="BA4"/>
  <c r="BB4"/>
  <c r="BC4"/>
  <c r="BO4"/>
  <c r="BP4"/>
  <c r="BQ4"/>
  <c r="CC4"/>
  <c r="CD4"/>
  <c r="CE4"/>
  <c r="CO4"/>
  <c r="CP4"/>
  <c r="CQ4"/>
  <c r="CZ4"/>
  <c r="DA4"/>
  <c r="DB4"/>
  <c r="DK4"/>
  <c r="DL4"/>
  <c r="DM4"/>
  <c r="J9"/>
  <c r="X9"/>
  <c r="Y9"/>
  <c r="Z9"/>
  <c r="AM9"/>
  <c r="AN9"/>
  <c r="AO9"/>
  <c r="BA9"/>
  <c r="BB9"/>
  <c r="BC9"/>
  <c r="BO9"/>
  <c r="BP9"/>
  <c r="BQ9"/>
  <c r="CC9"/>
  <c r="CD9"/>
  <c r="CE9"/>
  <c r="CO9"/>
  <c r="CP9"/>
  <c r="CQ9"/>
  <c r="CZ9"/>
  <c r="DA9"/>
  <c r="DB9"/>
  <c r="DK9"/>
  <c r="DL9"/>
  <c r="DM9"/>
  <c r="J14"/>
  <c r="X14"/>
  <c r="Y14"/>
  <c r="Z14"/>
  <c r="AM14"/>
  <c r="AN14"/>
  <c r="AO14"/>
  <c r="BA14"/>
  <c r="BB14"/>
  <c r="BC14"/>
  <c r="BO14"/>
  <c r="BP14"/>
  <c r="BQ14"/>
  <c r="CC14"/>
  <c r="CD14"/>
  <c r="CE14"/>
  <c r="CO14"/>
  <c r="CP14"/>
  <c r="CQ14"/>
  <c r="CZ14"/>
  <c r="DA14"/>
  <c r="DB14"/>
  <c r="DK14"/>
  <c r="DL14"/>
  <c r="DM14"/>
  <c r="J15"/>
  <c r="X15"/>
  <c r="Y15"/>
  <c r="Z15"/>
  <c r="AM15"/>
  <c r="AN15"/>
  <c r="AO15"/>
  <c r="BA15"/>
  <c r="BB15"/>
  <c r="BC15"/>
  <c r="BO15"/>
  <c r="BP15"/>
  <c r="BQ15"/>
  <c r="CC15"/>
  <c r="CD15"/>
  <c r="CE15"/>
  <c r="CO15"/>
  <c r="CP15"/>
  <c r="CQ15"/>
  <c r="CZ15"/>
  <c r="DA15"/>
  <c r="DB15"/>
  <c r="DK15"/>
  <c r="DL15"/>
  <c r="DM15"/>
  <c r="BA8"/>
  <c r="BB8"/>
  <c r="BC8"/>
  <c r="BO8"/>
  <c r="BP8"/>
  <c r="BQ8"/>
  <c r="CC8"/>
  <c r="CD8"/>
  <c r="CE8"/>
  <c r="AM8"/>
  <c r="X8"/>
  <c r="AN8"/>
  <c r="Y8"/>
  <c r="CQ8"/>
  <c r="AO8"/>
  <c r="Z8"/>
  <c r="DM8"/>
  <c r="DL8"/>
  <c r="DK8"/>
  <c r="DB8"/>
  <c r="DA8"/>
  <c r="CZ8"/>
  <c r="CP8"/>
  <c r="CO8"/>
  <c r="J8"/>
  <c r="CF8" l="1"/>
  <c r="BR8"/>
  <c r="CR8"/>
  <c r="DC8"/>
  <c r="DN8"/>
  <c r="I8"/>
  <c r="CF9"/>
  <c r="DN4"/>
  <c r="CR4"/>
  <c r="BR4"/>
  <c r="DC5"/>
  <c r="CF5"/>
  <c r="DN6"/>
  <c r="CR6"/>
  <c r="BR6"/>
  <c r="DC10"/>
  <c r="CF10"/>
  <c r="DN12"/>
  <c r="CR12"/>
  <c r="BR12"/>
  <c r="CR9"/>
  <c r="BR9"/>
  <c r="DC4"/>
  <c r="CF4"/>
  <c r="DN5"/>
  <c r="CR5"/>
  <c r="BR5"/>
  <c r="DC6"/>
  <c r="CF6"/>
  <c r="DN10"/>
  <c r="CR10"/>
  <c r="BR10"/>
  <c r="DC12"/>
  <c r="BD12"/>
  <c r="DN9"/>
  <c r="DN15"/>
  <c r="CR15"/>
  <c r="BR15"/>
  <c r="DC14"/>
  <c r="CF14"/>
  <c r="CG14" s="1"/>
  <c r="DC7"/>
  <c r="CF7"/>
  <c r="DN11"/>
  <c r="CR11"/>
  <c r="BR11"/>
  <c r="DC15"/>
  <c r="CF15"/>
  <c r="DN14"/>
  <c r="CR14"/>
  <c r="BR14"/>
  <c r="BS15" s="1"/>
  <c r="DC9"/>
  <c r="DN7"/>
  <c r="CR7"/>
  <c r="BR7"/>
  <c r="DC11"/>
  <c r="CF11"/>
  <c r="CG15"/>
  <c r="AA8"/>
  <c r="AP15"/>
  <c r="AP14"/>
  <c r="CG4"/>
  <c r="I4"/>
  <c r="CG5"/>
  <c r="I5"/>
  <c r="CG6"/>
  <c r="I6"/>
  <c r="CG10"/>
  <c r="I10"/>
  <c r="CG12"/>
  <c r="AP12"/>
  <c r="AP7"/>
  <c r="AP11"/>
  <c r="CG8"/>
  <c r="I15"/>
  <c r="I14"/>
  <c r="AP9"/>
  <c r="AP4"/>
  <c r="AP5"/>
  <c r="AP6"/>
  <c r="AP10"/>
  <c r="I7"/>
  <c r="I11"/>
  <c r="BD15"/>
  <c r="BE9" s="1"/>
  <c r="H15"/>
  <c r="AA15"/>
  <c r="AB7" s="1"/>
  <c r="BD14"/>
  <c r="H14"/>
  <c r="G14" s="1"/>
  <c r="AA14"/>
  <c r="I9"/>
  <c r="BD9"/>
  <c r="H9"/>
  <c r="AA9"/>
  <c r="BD4"/>
  <c r="H4"/>
  <c r="AA4"/>
  <c r="BD5"/>
  <c r="H5"/>
  <c r="AA5"/>
  <c r="BD6"/>
  <c r="H6"/>
  <c r="AA6"/>
  <c r="BD10"/>
  <c r="H10"/>
  <c r="AA10"/>
  <c r="I12"/>
  <c r="H12"/>
  <c r="AA12"/>
  <c r="BD7"/>
  <c r="H7"/>
  <c r="AA7"/>
  <c r="BD11"/>
  <c r="H11"/>
  <c r="AA11"/>
  <c r="BS4"/>
  <c r="BS12"/>
  <c r="BS14"/>
  <c r="BS5"/>
  <c r="BS7"/>
  <c r="BD8"/>
  <c r="BE14" s="1"/>
  <c r="BE5"/>
  <c r="BE7"/>
  <c r="BE15"/>
  <c r="BE6"/>
  <c r="BE11"/>
  <c r="H8"/>
  <c r="G8" s="1"/>
  <c r="AB5"/>
  <c r="AB8"/>
  <c r="AB4"/>
  <c r="G15"/>
  <c r="G9"/>
  <c r="G4"/>
  <c r="G5"/>
  <c r="G6"/>
  <c r="G10"/>
  <c r="G12"/>
  <c r="G7"/>
  <c r="G11"/>
  <c r="AP8"/>
  <c r="AB12" l="1"/>
  <c r="AB15"/>
  <c r="BE12"/>
  <c r="BE4"/>
  <c r="BE8"/>
  <c r="BE10"/>
  <c r="BS8"/>
  <c r="BS10"/>
  <c r="BS9"/>
  <c r="BS11"/>
  <c r="BS6"/>
  <c r="CG9"/>
  <c r="CG11"/>
  <c r="CG7"/>
  <c r="AB14"/>
  <c r="AB11"/>
  <c r="AB6"/>
  <c r="AB10"/>
  <c r="AB9"/>
  <c r="AQ15"/>
  <c r="AQ4"/>
  <c r="F4" s="1"/>
  <c r="AQ6"/>
  <c r="AQ12"/>
  <c r="AQ11"/>
  <c r="AQ14"/>
  <c r="AQ9"/>
  <c r="AQ5"/>
  <c r="F5" s="1"/>
  <c r="AQ10"/>
  <c r="AQ7"/>
  <c r="F7" s="1"/>
  <c r="AQ8"/>
  <c r="F8" s="1"/>
  <c r="F12"/>
  <c r="F15"/>
  <c r="F14"/>
  <c r="F11"/>
  <c r="F6"/>
  <c r="F10"/>
  <c r="F9"/>
</calcChain>
</file>

<file path=xl/sharedStrings.xml><?xml version="1.0" encoding="utf-8"?>
<sst xmlns="http://schemas.openxmlformats.org/spreadsheetml/2006/main" count="154" uniqueCount="55">
  <si>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</si>
  <si>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</si>
  <si>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</si>
  <si>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</si>
  <si>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</si>
  <si>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</si>
  <si>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</si>
  <si>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</si>
  <si>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</si>
  <si>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</si>
  <si>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</si>
  <si>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</si>
  <si>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</si>
  <si>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</si>
  <si>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</si>
  <si>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</si>
  <si>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</si>
  <si>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</si>
  <si>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</si>
  <si>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</si>
  <si>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</si>
  <si>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</si>
  <si>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</si>
  <si>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</si>
  <si>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</si>
  <si>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</si>
  <si>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</si>
  <si>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</si>
  <si>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</si>
  <si>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</si>
  <si>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Pts Dn/2</t>
  </si>
  <si>
    <t>Pen Sec</t>
  </si>
  <si>
    <t>Total Stage Score</t>
  </si>
  <si>
    <t>Class</t>
  </si>
  <si>
    <t>Ranking</t>
  </si>
  <si>
    <t>Overall</t>
  </si>
  <si>
    <t>Stage Points</t>
  </si>
  <si>
    <t>TNE</t>
  </si>
  <si>
    <t>Total Match Points</t>
  </si>
  <si>
    <t>Stage Score</t>
  </si>
  <si>
    <t>Iron Sights</t>
  </si>
  <si>
    <t>Mike B</t>
  </si>
  <si>
    <t>Iron</t>
  </si>
  <si>
    <t>Mel H</t>
  </si>
  <si>
    <t>Open</t>
  </si>
  <si>
    <t>Rich N</t>
  </si>
  <si>
    <t>RJ H</t>
  </si>
  <si>
    <t>Michael C</t>
  </si>
  <si>
    <t>Zachary E</t>
  </si>
  <si>
    <t>Jorge P</t>
  </si>
  <si>
    <t>Dan Z</t>
  </si>
  <si>
    <t>Gary R</t>
  </si>
  <si>
    <t>Kirk S</t>
  </si>
  <si>
    <t>Cory C</t>
  </si>
  <si>
    <t>Open Class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</si>
</sst>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5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49" fontId="4" fillId="2" borderId="7" xfId="1" applyNumberFormat="1" applyBorder="1" applyAlignment="1" applyProtection="1">
      <alignment horizontal="center" wrapText="1"/>
      <protection locked="0"/>
    </xf>
    <xf numFmtId="2" fontId="4" fillId="2" borderId="0" xfId="1" applyNumberFormat="1" applyBorder="1" applyAlignment="1" applyProtection="1">
      <alignment horizontal="right" vertical="center"/>
      <protection locked="0"/>
    </xf>
    <xf numFmtId="2" fontId="4" fillId="2" borderId="0" xfId="1" applyNumberFormat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right" vertic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textRotation="255" wrapText="1"/>
      <protection locked="0"/>
    </xf>
    <xf numFmtId="49" fontId="2" fillId="0" borderId="21" xfId="0" applyNumberFormat="1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2" fillId="0" borderId="22" xfId="0" applyNumberFormat="1" applyFont="1" applyFill="1" applyBorder="1" applyAlignment="1" applyProtection="1">
      <alignment horizontal="center"/>
      <protection locked="0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49" fontId="2" fillId="0" borderId="24" xfId="0" applyNumberFormat="1" applyFont="1" applyFill="1" applyBorder="1" applyAlignment="1" applyProtection="1">
      <alignment horizont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center" wrapText="1"/>
      <protection locked="0"/>
    </xf>
    <xf numFmtId="49" fontId="2" fillId="0" borderId="4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4" fillId="2" borderId="0" xfId="1" applyNumberFormat="1" applyBorder="1" applyAlignment="1" applyProtection="1">
      <alignment horizontal="center" wrapText="1"/>
      <protection locked="0"/>
    </xf>
    <xf numFmtId="49" fontId="2" fillId="0" borderId="17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5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textRotation="255" wrapText="1"/>
      <protection locked="0"/>
    </xf>
    <xf numFmtId="49" fontId="2" fillId="0" borderId="2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textRotation="255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9"/>
  <sheetViews>
    <sheetView tabSelected="1" workbookViewId="0">
      <selection activeCell="A13" sqref="A13"/>
    </sheetView>
  </sheetViews>
  <sheetFormatPr defaultColWidth="8" defaultRowHeight="12.75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2.8554687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2" width="5.5703125" style="1" customWidth="1"/>
    <col min="13" max="17" width="5.5703125" style="1" hidden="1" customWidth="1"/>
    <col min="18" max="18" width="3.85546875" style="1" customWidth="1"/>
    <col min="19" max="22" width="2.28515625" style="1" customWidth="1"/>
    <col min="23" max="23" width="3.5703125" style="1" customWidth="1"/>
    <col min="24" max="24" width="6.7109375" style="1" customWidth="1"/>
    <col min="25" max="25" width="5.7109375" style="1" customWidth="1"/>
    <col min="26" max="26" width="4.28515625" style="1" customWidth="1"/>
    <col min="27" max="27" width="7" style="4" customWidth="1"/>
    <col min="28" max="28" width="8.85546875" style="1" customWidth="1"/>
    <col min="29" max="29" width="7.85546875" style="1" bestFit="1" customWidth="1"/>
    <col min="30" max="30" width="5.5703125" style="1" customWidth="1"/>
    <col min="31" max="32" width="5.5703125" style="1" hidden="1" customWidth="1"/>
    <col min="33" max="33" width="3.85546875" style="1" customWidth="1"/>
    <col min="34" max="37" width="2.28515625" style="1" customWidth="1"/>
    <col min="38" max="38" width="3.5703125" style="1" customWidth="1"/>
    <col min="39" max="39" width="8.5703125" style="1" bestFit="1" customWidth="1"/>
    <col min="40" max="40" width="5.7109375" style="1" customWidth="1"/>
    <col min="41" max="41" width="4.28515625" style="1" customWidth="1"/>
    <col min="42" max="42" width="6.5703125" style="1" customWidth="1"/>
    <col min="43" max="43" width="8.5703125" style="1" customWidth="1"/>
    <col min="44" max="44" width="6.7109375" style="1" customWidth="1"/>
    <col min="45" max="45" width="5.5703125" style="1" customWidth="1"/>
    <col min="46" max="46" width="5.5703125" style="1" hidden="1" customWidth="1"/>
    <col min="47" max="47" width="3.85546875" style="1" customWidth="1"/>
    <col min="48" max="51" width="2.28515625" style="1" customWidth="1"/>
    <col min="52" max="52" width="3.5703125" style="1" customWidth="1"/>
    <col min="53" max="53" width="6.5703125" style="1" customWidth="1"/>
    <col min="54" max="54" width="4.5703125" style="1" customWidth="1"/>
    <col min="55" max="55" width="4.28515625" style="1" customWidth="1"/>
    <col min="56" max="56" width="6.5703125" style="1" customWidth="1"/>
    <col min="57" max="57" width="8.28515625" style="1" customWidth="1"/>
    <col min="58" max="58" width="6.85546875" style="1" customWidth="1"/>
    <col min="59" max="59" width="5.5703125" style="1" customWidth="1"/>
    <col min="60" max="60" width="5.5703125" style="1" hidden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4.5703125" style="1" customWidth="1"/>
    <col min="69" max="69" width="4.28515625" style="1" customWidth="1"/>
    <col min="70" max="70" width="6.5703125" style="1" customWidth="1"/>
    <col min="71" max="71" width="8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4" width="6.5703125" style="1" customWidth="1"/>
    <col min="85" max="85" width="8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customHeight="1" thickTop="1">
      <c r="A1" s="24" t="s">
        <v>35</v>
      </c>
      <c r="B1" s="31" t="s">
        <v>33</v>
      </c>
      <c r="C1" s="31" t="s">
        <v>0</v>
      </c>
      <c r="D1" s="24"/>
      <c r="E1" s="24"/>
      <c r="F1" s="36" t="s">
        <v>1</v>
      </c>
      <c r="G1" s="38"/>
      <c r="H1" s="38"/>
      <c r="I1" s="38"/>
      <c r="J1" s="37"/>
      <c r="K1" s="36" t="s">
        <v>2</v>
      </c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7"/>
      <c r="AB1" s="24"/>
      <c r="AC1" s="36" t="s">
        <v>3</v>
      </c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7"/>
      <c r="AR1" s="36" t="s">
        <v>4</v>
      </c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7"/>
      <c r="BF1" s="36" t="s">
        <v>5</v>
      </c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7"/>
      <c r="BS1" s="24"/>
      <c r="BT1" s="39" t="s">
        <v>6</v>
      </c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1"/>
      <c r="CH1" s="36" t="s">
        <v>7</v>
      </c>
      <c r="CI1" s="37"/>
      <c r="CJ1" s="24"/>
      <c r="CK1" s="24"/>
      <c r="CL1" s="24"/>
      <c r="CM1" s="24"/>
      <c r="CN1" s="24"/>
      <c r="CO1" s="24"/>
      <c r="CP1" s="24"/>
      <c r="CQ1" s="24"/>
      <c r="CR1" s="24"/>
      <c r="CS1" s="24" t="s">
        <v>8</v>
      </c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 t="s">
        <v>9</v>
      </c>
      <c r="DE1" s="24"/>
      <c r="DF1" s="24"/>
      <c r="DG1" s="24"/>
      <c r="DH1" s="24"/>
      <c r="DI1" s="24"/>
      <c r="DJ1" s="24"/>
      <c r="DK1" s="24"/>
      <c r="DL1" s="24"/>
      <c r="DM1" s="24"/>
      <c r="DN1" s="24"/>
    </row>
    <row r="2" spans="1:118" ht="53.25" thickBot="1">
      <c r="A2" s="34" t="s">
        <v>34</v>
      </c>
      <c r="B2" s="16" t="s">
        <v>34</v>
      </c>
      <c r="C2" s="15" t="s">
        <v>10</v>
      </c>
      <c r="D2" s="15" t="s">
        <v>11</v>
      </c>
      <c r="E2" s="15" t="s">
        <v>12</v>
      </c>
      <c r="F2" s="27" t="s">
        <v>13</v>
      </c>
      <c r="G2" s="19" t="s">
        <v>38</v>
      </c>
      <c r="H2" s="20" t="s">
        <v>14</v>
      </c>
      <c r="I2" s="17" t="s">
        <v>15</v>
      </c>
      <c r="J2" s="22" t="s">
        <v>16</v>
      </c>
      <c r="K2" s="14" t="s">
        <v>17</v>
      </c>
      <c r="L2" s="15" t="s">
        <v>18</v>
      </c>
      <c r="M2" s="15" t="s">
        <v>19</v>
      </c>
      <c r="N2" s="15" t="s">
        <v>20</v>
      </c>
      <c r="O2" s="15" t="s">
        <v>21</v>
      </c>
      <c r="P2" s="15" t="s">
        <v>22</v>
      </c>
      <c r="Q2" s="15" t="s">
        <v>23</v>
      </c>
      <c r="R2" s="15" t="s">
        <v>24</v>
      </c>
      <c r="S2" s="15" t="s">
        <v>25</v>
      </c>
      <c r="T2" s="15" t="s">
        <v>26</v>
      </c>
      <c r="U2" s="15" t="s">
        <v>27</v>
      </c>
      <c r="V2" s="15" t="s">
        <v>37</v>
      </c>
      <c r="W2" s="35" t="s">
        <v>28</v>
      </c>
      <c r="X2" s="18" t="s">
        <v>29</v>
      </c>
      <c r="Y2" s="15" t="s">
        <v>24</v>
      </c>
      <c r="Z2" s="15" t="s">
        <v>31</v>
      </c>
      <c r="AA2" s="16" t="s">
        <v>36</v>
      </c>
      <c r="AB2" s="16" t="s">
        <v>39</v>
      </c>
      <c r="AC2" s="14" t="s">
        <v>17</v>
      </c>
      <c r="AD2" s="15" t="s">
        <v>18</v>
      </c>
      <c r="AE2" s="15" t="s">
        <v>19</v>
      </c>
      <c r="AF2" s="15" t="s">
        <v>20</v>
      </c>
      <c r="AG2" s="15" t="s">
        <v>24</v>
      </c>
      <c r="AH2" s="15" t="s">
        <v>25</v>
      </c>
      <c r="AI2" s="15" t="s">
        <v>26</v>
      </c>
      <c r="AJ2" s="15" t="s">
        <v>27</v>
      </c>
      <c r="AK2" s="15" t="s">
        <v>37</v>
      </c>
      <c r="AL2" s="35" t="s">
        <v>28</v>
      </c>
      <c r="AM2" s="18" t="s">
        <v>29</v>
      </c>
      <c r="AN2" s="15" t="s">
        <v>24</v>
      </c>
      <c r="AO2" s="15" t="s">
        <v>31</v>
      </c>
      <c r="AP2" s="16" t="s">
        <v>36</v>
      </c>
      <c r="AQ2" s="16" t="s">
        <v>39</v>
      </c>
      <c r="AR2" s="14" t="s">
        <v>17</v>
      </c>
      <c r="AS2" s="15" t="s">
        <v>18</v>
      </c>
      <c r="AT2" s="15" t="s">
        <v>19</v>
      </c>
      <c r="AU2" s="15" t="s">
        <v>24</v>
      </c>
      <c r="AV2" s="15" t="s">
        <v>25</v>
      </c>
      <c r="AW2" s="15" t="s">
        <v>26</v>
      </c>
      <c r="AX2" s="15" t="s">
        <v>27</v>
      </c>
      <c r="AY2" s="15" t="s">
        <v>37</v>
      </c>
      <c r="AZ2" s="35" t="s">
        <v>28</v>
      </c>
      <c r="BA2" s="18" t="s">
        <v>29</v>
      </c>
      <c r="BB2" s="15" t="s">
        <v>24</v>
      </c>
      <c r="BC2" s="15" t="s">
        <v>31</v>
      </c>
      <c r="BD2" s="16" t="s">
        <v>36</v>
      </c>
      <c r="BE2" s="16" t="s">
        <v>39</v>
      </c>
      <c r="BF2" s="14" t="s">
        <v>17</v>
      </c>
      <c r="BG2" s="15" t="s">
        <v>18</v>
      </c>
      <c r="BH2" s="15" t="s">
        <v>19</v>
      </c>
      <c r="BI2" s="15" t="s">
        <v>24</v>
      </c>
      <c r="BJ2" s="15" t="s">
        <v>25</v>
      </c>
      <c r="BK2" s="15" t="s">
        <v>26</v>
      </c>
      <c r="BL2" s="15" t="s">
        <v>27</v>
      </c>
      <c r="BM2" s="15" t="s">
        <v>37</v>
      </c>
      <c r="BN2" s="35" t="s">
        <v>28</v>
      </c>
      <c r="BO2" s="18" t="s">
        <v>29</v>
      </c>
      <c r="BP2" s="15" t="s">
        <v>24</v>
      </c>
      <c r="BQ2" s="15" t="s">
        <v>31</v>
      </c>
      <c r="BR2" s="16" t="s">
        <v>36</v>
      </c>
      <c r="BS2" s="16" t="s">
        <v>39</v>
      </c>
      <c r="BT2" s="14" t="s">
        <v>17</v>
      </c>
      <c r="BU2" s="15" t="s">
        <v>18</v>
      </c>
      <c r="BV2" s="15" t="s">
        <v>19</v>
      </c>
      <c r="BW2" s="15" t="s">
        <v>24</v>
      </c>
      <c r="BX2" s="15" t="s">
        <v>25</v>
      </c>
      <c r="BY2" s="15" t="s">
        <v>26</v>
      </c>
      <c r="BZ2" s="15" t="s">
        <v>27</v>
      </c>
      <c r="CA2" s="15" t="s">
        <v>37</v>
      </c>
      <c r="CB2" s="35" t="s">
        <v>28</v>
      </c>
      <c r="CC2" s="18" t="s">
        <v>29</v>
      </c>
      <c r="CD2" s="15" t="s">
        <v>24</v>
      </c>
      <c r="CE2" s="15" t="s">
        <v>31</v>
      </c>
      <c r="CF2" s="16" t="s">
        <v>36</v>
      </c>
      <c r="CG2" s="16" t="s">
        <v>39</v>
      </c>
      <c r="CH2" s="14" t="s">
        <v>17</v>
      </c>
      <c r="CI2" s="15" t="s">
        <v>18</v>
      </c>
      <c r="CJ2" s="15" t="s">
        <v>24</v>
      </c>
      <c r="CK2" s="15" t="s">
        <v>25</v>
      </c>
      <c r="CL2" s="15" t="s">
        <v>26</v>
      </c>
      <c r="CM2" s="15" t="s">
        <v>27</v>
      </c>
      <c r="CN2" s="35" t="s">
        <v>28</v>
      </c>
      <c r="CO2" s="18" t="s">
        <v>29</v>
      </c>
      <c r="CP2" s="15" t="s">
        <v>30</v>
      </c>
      <c r="CQ2" s="15" t="s">
        <v>31</v>
      </c>
      <c r="CR2" s="16" t="s">
        <v>32</v>
      </c>
      <c r="CS2" s="14" t="s">
        <v>17</v>
      </c>
      <c r="CT2" s="15" t="s">
        <v>18</v>
      </c>
      <c r="CU2" s="15" t="s">
        <v>24</v>
      </c>
      <c r="CV2" s="15" t="s">
        <v>25</v>
      </c>
      <c r="CW2" s="15" t="s">
        <v>26</v>
      </c>
      <c r="CX2" s="15" t="s">
        <v>27</v>
      </c>
      <c r="CY2" s="35" t="s">
        <v>28</v>
      </c>
      <c r="CZ2" s="18" t="s">
        <v>29</v>
      </c>
      <c r="DA2" s="15" t="s">
        <v>30</v>
      </c>
      <c r="DB2" s="15" t="s">
        <v>31</v>
      </c>
      <c r="DC2" s="16" t="s">
        <v>32</v>
      </c>
      <c r="DD2" s="14" t="s">
        <v>17</v>
      </c>
      <c r="DE2" s="15" t="s">
        <v>18</v>
      </c>
      <c r="DF2" s="15" t="s">
        <v>24</v>
      </c>
      <c r="DG2" s="15" t="s">
        <v>25</v>
      </c>
      <c r="DH2" s="15" t="s">
        <v>26</v>
      </c>
      <c r="DI2" s="15" t="s">
        <v>27</v>
      </c>
      <c r="DJ2" s="35" t="s">
        <v>28</v>
      </c>
      <c r="DK2" s="18" t="s">
        <v>29</v>
      </c>
      <c r="DL2" s="15" t="s">
        <v>30</v>
      </c>
      <c r="DM2" s="15" t="s">
        <v>31</v>
      </c>
      <c r="DN2" s="16" t="s">
        <v>32</v>
      </c>
    </row>
    <row r="3" spans="1:118" ht="15.75" thickTop="1">
      <c r="A3" s="44"/>
      <c r="B3" s="45"/>
      <c r="C3" s="46" t="s">
        <v>40</v>
      </c>
      <c r="D3" s="46"/>
      <c r="E3" s="46"/>
      <c r="F3" s="47"/>
      <c r="G3" s="48"/>
      <c r="H3" s="49"/>
      <c r="I3" s="50"/>
      <c r="J3" s="51"/>
      <c r="K3" s="52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53"/>
      <c r="X3" s="54"/>
      <c r="Y3" s="46"/>
      <c r="Z3" s="46"/>
      <c r="AA3" s="45"/>
      <c r="AB3" s="46"/>
      <c r="AC3" s="52"/>
      <c r="AD3" s="46"/>
      <c r="AE3" s="46"/>
      <c r="AF3" s="46"/>
      <c r="AG3" s="46"/>
      <c r="AH3" s="46"/>
      <c r="AI3" s="46"/>
      <c r="AJ3" s="46"/>
      <c r="AK3" s="46"/>
      <c r="AL3" s="55"/>
      <c r="AM3" s="54"/>
      <c r="AN3" s="46"/>
      <c r="AO3" s="46"/>
      <c r="AP3" s="45"/>
      <c r="AQ3" s="46"/>
      <c r="AR3" s="52"/>
      <c r="AS3" s="46"/>
      <c r="AT3" s="46"/>
      <c r="AU3" s="46"/>
      <c r="AV3" s="46"/>
      <c r="AW3" s="46"/>
      <c r="AX3" s="46"/>
      <c r="AY3" s="46"/>
      <c r="AZ3" s="55"/>
      <c r="BA3" s="54"/>
      <c r="BB3" s="46"/>
      <c r="BC3" s="46"/>
      <c r="BD3" s="45"/>
      <c r="BE3" s="46"/>
      <c r="BF3" s="52"/>
      <c r="BG3" s="46"/>
      <c r="BH3" s="46"/>
      <c r="BI3" s="46"/>
      <c r="BJ3" s="46"/>
      <c r="BK3" s="46"/>
      <c r="BL3" s="46"/>
      <c r="BM3" s="46"/>
      <c r="BN3" s="55"/>
      <c r="BO3" s="54"/>
      <c r="BP3" s="46"/>
      <c r="BQ3" s="46"/>
      <c r="BR3" s="45"/>
      <c r="BS3" s="46"/>
      <c r="BT3" s="52"/>
      <c r="BU3" s="46"/>
      <c r="BV3" s="46"/>
      <c r="BW3" s="46"/>
      <c r="BX3" s="46"/>
      <c r="BY3" s="46"/>
      <c r="BZ3" s="46"/>
      <c r="CA3" s="46"/>
      <c r="CB3" s="55"/>
      <c r="CC3" s="54"/>
      <c r="CD3" s="46"/>
      <c r="CE3" s="46"/>
      <c r="CF3" s="45"/>
      <c r="CG3" s="46"/>
      <c r="CH3" s="52"/>
      <c r="CI3" s="46"/>
      <c r="CJ3" s="46"/>
      <c r="CK3" s="46"/>
      <c r="CL3" s="46"/>
      <c r="CM3" s="46"/>
      <c r="CN3" s="55"/>
      <c r="CO3" s="54"/>
      <c r="CP3" s="46"/>
      <c r="CQ3" s="46"/>
      <c r="CR3" s="45"/>
      <c r="CS3" s="52"/>
      <c r="CT3" s="46"/>
      <c r="CU3" s="46"/>
      <c r="CV3" s="46"/>
      <c r="CW3" s="46"/>
      <c r="CX3" s="46"/>
      <c r="CY3" s="55"/>
      <c r="CZ3" s="54"/>
      <c r="DA3" s="46"/>
      <c r="DB3" s="46"/>
      <c r="DC3" s="45"/>
      <c r="DD3" s="52"/>
      <c r="DE3" s="46"/>
      <c r="DF3" s="46"/>
      <c r="DG3" s="46"/>
      <c r="DH3" s="46"/>
      <c r="DI3" s="46"/>
      <c r="DJ3" s="55"/>
      <c r="DK3" s="54"/>
      <c r="DL3" s="46"/>
      <c r="DM3" s="46"/>
      <c r="DN3" s="45"/>
    </row>
    <row r="4" spans="1:118" ht="15">
      <c r="A4" s="32">
        <v>2</v>
      </c>
      <c r="B4" s="33">
        <v>1</v>
      </c>
      <c r="C4" s="42" t="s">
        <v>52</v>
      </c>
      <c r="D4" s="9" t="s">
        <v>42</v>
      </c>
      <c r="E4" s="9"/>
      <c r="F4" s="29">
        <f xml:space="preserve"> AB4+AQ4+BE4+BS4</f>
        <v>341.81838359362763</v>
      </c>
      <c r="G4" s="30">
        <f>H4+I4+J4</f>
        <v>224.55</v>
      </c>
      <c r="H4" s="21">
        <f>X4+AM4+BA4+BO4+CC4+CO4+CZ4+DK4</f>
        <v>219.55</v>
      </c>
      <c r="I4" s="7">
        <f>Z4+AO4+BC4+BQ4+CE4+CQ4+DB4+DM4</f>
        <v>0</v>
      </c>
      <c r="J4" s="23">
        <f>R4+AG4+AU4+BI4+BW4+CJ4+CU4+DF4</f>
        <v>5</v>
      </c>
      <c r="K4" s="12">
        <v>42.46</v>
      </c>
      <c r="L4" s="2"/>
      <c r="M4" s="2"/>
      <c r="N4" s="2"/>
      <c r="O4" s="2"/>
      <c r="P4" s="2"/>
      <c r="Q4" s="2"/>
      <c r="R4" s="3">
        <v>1</v>
      </c>
      <c r="S4" s="3"/>
      <c r="T4" s="3"/>
      <c r="U4" s="3"/>
      <c r="V4" s="3"/>
      <c r="W4" s="13"/>
      <c r="X4" s="6">
        <f>IF(K4="DQ",0,K4+L4+M4+N4+O4+P4+Q4)</f>
        <v>42.46</v>
      </c>
      <c r="Y4" s="10">
        <f>R4</f>
        <v>1</v>
      </c>
      <c r="Z4" s="3">
        <f>(S4*5)+(T4*10)+(U4*10)+(V4*15)+(W4*20)</f>
        <v>0</v>
      </c>
      <c r="AA4" s="11">
        <f>IF(K4="DQ",0,X4+Y4+Z4)</f>
        <v>43.46</v>
      </c>
      <c r="AB4" s="28">
        <f>(MIN(AA$4:AA$15)/AA4)*100</f>
        <v>100</v>
      </c>
      <c r="AC4" s="12">
        <v>83.9</v>
      </c>
      <c r="AD4" s="2"/>
      <c r="AE4" s="2"/>
      <c r="AF4" s="2"/>
      <c r="AG4" s="3">
        <v>0</v>
      </c>
      <c r="AH4" s="3"/>
      <c r="AI4" s="3"/>
      <c r="AJ4" s="3"/>
      <c r="AK4" s="3"/>
      <c r="AL4" s="3"/>
      <c r="AM4" s="6">
        <f>IF(AC4="DQ",0,AC4+AD4+AE4+AF4)</f>
        <v>83.9</v>
      </c>
      <c r="AN4" s="10">
        <f>AG4</f>
        <v>0</v>
      </c>
      <c r="AO4" s="3">
        <f>(AH4*5)+(AI4*10)+(AJ4*10)+(AK4*15)+(AL4*20)</f>
        <v>0</v>
      </c>
      <c r="AP4" s="11">
        <f>IF(AC4="DQ",0,AM4+AN4+AO4)</f>
        <v>83.9</v>
      </c>
      <c r="AQ4" s="28">
        <f>(MIN(AP$4:AP$15)/AP4)*100</f>
        <v>44.612634088200238</v>
      </c>
      <c r="AR4" s="12">
        <v>55.36</v>
      </c>
      <c r="AS4" s="2"/>
      <c r="AT4" s="2"/>
      <c r="AU4" s="3">
        <v>1</v>
      </c>
      <c r="AV4" s="3"/>
      <c r="AW4" s="3"/>
      <c r="AX4" s="3"/>
      <c r="AY4" s="3"/>
      <c r="AZ4" s="3"/>
      <c r="BA4" s="6">
        <f>AR4+AS4+AT4</f>
        <v>55.36</v>
      </c>
      <c r="BB4" s="10">
        <f>AU4</f>
        <v>1</v>
      </c>
      <c r="BC4" s="3">
        <f>(AV4*5)+(AW4*10)+(AX4*10)+(AY4*15)+(AZ4*20)</f>
        <v>0</v>
      </c>
      <c r="BD4" s="11">
        <f>BA4+BB4+BC4</f>
        <v>56.36</v>
      </c>
      <c r="BE4" s="28">
        <f>(MIN(BD$4:BD$15)/BD4)*100</f>
        <v>98.84669978708304</v>
      </c>
      <c r="BF4" s="12">
        <v>37.83</v>
      </c>
      <c r="BG4" s="2"/>
      <c r="BH4" s="2"/>
      <c r="BI4" s="3">
        <v>3</v>
      </c>
      <c r="BJ4" s="3"/>
      <c r="BK4" s="3"/>
      <c r="BL4" s="3"/>
      <c r="BM4" s="3"/>
      <c r="BN4" s="3"/>
      <c r="BO4" s="6">
        <f>BF4+BG4+BH4</f>
        <v>37.83</v>
      </c>
      <c r="BP4" s="10">
        <f>BI4</f>
        <v>3</v>
      </c>
      <c r="BQ4" s="3">
        <f>(BJ4*5)+(BK4*10)+(BL4*10)+(BM4*15)+(BN4*20)</f>
        <v>0</v>
      </c>
      <c r="BR4" s="11">
        <f>IF(BF4="DQ",0,BO4+BP4+BQ4)</f>
        <v>40.83</v>
      </c>
      <c r="BS4" s="28">
        <f>(MIN(BR$4:BR$15)/BR4)*100</f>
        <v>98.359049718344352</v>
      </c>
      <c r="BT4" s="12"/>
      <c r="BU4" s="2"/>
      <c r="BV4" s="2"/>
      <c r="BW4" s="3"/>
      <c r="BX4" s="3"/>
      <c r="BY4" s="3"/>
      <c r="BZ4" s="3"/>
      <c r="CA4" s="3"/>
      <c r="CB4" s="3"/>
      <c r="CC4" s="6">
        <f>IF(BT4="DQ",0,BT4+BU4+BV4)</f>
        <v>0</v>
      </c>
      <c r="CD4" s="10">
        <f>BW4</f>
        <v>0</v>
      </c>
      <c r="CE4" s="3">
        <f>(BX4*5)+(BY4*10)+(BZ4*10)+(CA4*15)+(CB4*20)</f>
        <v>0</v>
      </c>
      <c r="CF4" s="11">
        <f>IF(BT4="DQ",0,CC4+CD4+CE4)</f>
        <v>0</v>
      </c>
      <c r="CG4" s="28" t="e">
        <f>(MIN(CF$4:CF$15)/CF4)*100</f>
        <v>#DIV/0!</v>
      </c>
      <c r="CH4" s="12"/>
      <c r="CI4" s="2"/>
      <c r="CJ4" s="3"/>
      <c r="CK4" s="3"/>
      <c r="CL4" s="3"/>
      <c r="CM4" s="3"/>
      <c r="CN4" s="3"/>
      <c r="CO4" s="6">
        <f>CH4+CI4</f>
        <v>0</v>
      </c>
      <c r="CP4" s="10">
        <f>CJ4/2</f>
        <v>0</v>
      </c>
      <c r="CQ4" s="3">
        <f>(CJ4*5)+(CK4*10)+(CL4*10)+(CM4*15)+(CN4*20)</f>
        <v>0</v>
      </c>
      <c r="CR4" s="11">
        <f>CO4+CP4+CQ4</f>
        <v>0</v>
      </c>
      <c r="CS4" s="12"/>
      <c r="CT4" s="2"/>
      <c r="CU4" s="3"/>
      <c r="CV4" s="3"/>
      <c r="CW4" s="3"/>
      <c r="CX4" s="3"/>
      <c r="CY4" s="3"/>
      <c r="CZ4" s="6">
        <f>CS4+CT4</f>
        <v>0</v>
      </c>
      <c r="DA4" s="10">
        <f>CU4/2</f>
        <v>0</v>
      </c>
      <c r="DB4" s="3">
        <f>(CV4*3)+(CW4*5)+(CX4*5)+(CY4*20)</f>
        <v>0</v>
      </c>
      <c r="DC4" s="11">
        <f>CZ4+DA4+DB4</f>
        <v>0</v>
      </c>
      <c r="DD4" s="12"/>
      <c r="DE4" s="2"/>
      <c r="DF4" s="3"/>
      <c r="DG4" s="3"/>
      <c r="DH4" s="3"/>
      <c r="DI4" s="3"/>
      <c r="DJ4" s="3"/>
      <c r="DK4" s="6">
        <f>DD4+DE4</f>
        <v>0</v>
      </c>
      <c r="DL4" s="10">
        <f>DF4/2</f>
        <v>0</v>
      </c>
      <c r="DM4" s="3">
        <f>(DG4*3)+(DH4*5)+(DI4*5)+(DJ4*20)</f>
        <v>0</v>
      </c>
      <c r="DN4" s="11">
        <f>DK4+DL4+DM4</f>
        <v>0</v>
      </c>
    </row>
    <row r="5" spans="1:118" ht="15">
      <c r="A5" s="32">
        <v>3</v>
      </c>
      <c r="B5" s="33">
        <v>2</v>
      </c>
      <c r="C5" s="42" t="s">
        <v>51</v>
      </c>
      <c r="D5" s="9" t="s">
        <v>42</v>
      </c>
      <c r="E5" s="25"/>
      <c r="F5" s="29">
        <f xml:space="preserve"> AB5+AQ5+BE5+BS5</f>
        <v>323.47990009337087</v>
      </c>
      <c r="G5" s="30">
        <f>H5+I5+J5</f>
        <v>224</v>
      </c>
      <c r="H5" s="21">
        <f>X5+AM5+BA5+BO5+CC5+CO5+CZ5+DK5</f>
        <v>218</v>
      </c>
      <c r="I5" s="7">
        <f>Z5+AO5+BC5+BQ5+CE5+CQ5+DB5+DM5</f>
        <v>0</v>
      </c>
      <c r="J5" s="23">
        <f>R5+AG5+AU5+BI5+BW5+CJ5+CU5+DF5</f>
        <v>6</v>
      </c>
      <c r="K5" s="12">
        <v>54.15</v>
      </c>
      <c r="L5" s="2"/>
      <c r="M5" s="2"/>
      <c r="N5" s="2"/>
      <c r="O5" s="2"/>
      <c r="P5" s="2"/>
      <c r="Q5" s="2"/>
      <c r="R5" s="3">
        <v>0</v>
      </c>
      <c r="S5" s="3"/>
      <c r="T5" s="3"/>
      <c r="U5" s="3"/>
      <c r="V5" s="3"/>
      <c r="W5" s="13"/>
      <c r="X5" s="6">
        <f>IF(K5="DQ",0,K5+L5+M5+N5+O5+P5+Q5)</f>
        <v>54.15</v>
      </c>
      <c r="Y5" s="10">
        <f>R5</f>
        <v>0</v>
      </c>
      <c r="Z5" s="3">
        <f>(S5*5)+(T5*10)+(U5*10)+(V5*15)+(W5*20)</f>
        <v>0</v>
      </c>
      <c r="AA5" s="11">
        <f>IF(K5="DQ",0,X5+Y5+Z5)</f>
        <v>54.15</v>
      </c>
      <c r="AB5" s="28">
        <f>(MIN(AA$4:AA$15)/AA5)*100</f>
        <v>80.258541089566023</v>
      </c>
      <c r="AC5" s="12">
        <v>63.81</v>
      </c>
      <c r="AD5" s="2"/>
      <c r="AE5" s="2"/>
      <c r="AF5" s="2"/>
      <c r="AG5" s="3">
        <v>0</v>
      </c>
      <c r="AH5" s="3"/>
      <c r="AI5" s="3"/>
      <c r="AJ5" s="3"/>
      <c r="AK5" s="3"/>
      <c r="AL5" s="3"/>
      <c r="AM5" s="6">
        <f>IF(AC5="DQ",0,AC5+AD5+AE5+AF5)</f>
        <v>63.81</v>
      </c>
      <c r="AN5" s="10">
        <f>AG5</f>
        <v>0</v>
      </c>
      <c r="AO5" s="3">
        <f>(AH5*5)+(AI5*10)+(AJ5*10)+(AK5*15)+(AL5*20)</f>
        <v>0</v>
      </c>
      <c r="AP5" s="11">
        <f>IF(AC5="DQ",0,AM5+AN5+AO5)</f>
        <v>63.81</v>
      </c>
      <c r="AQ5" s="28">
        <f>(MIN(AP$4:AP$15)/AP5)*100</f>
        <v>58.658517473750194</v>
      </c>
      <c r="AR5" s="12">
        <v>61.88</v>
      </c>
      <c r="AS5" s="2"/>
      <c r="AT5" s="2"/>
      <c r="AU5" s="3">
        <v>4</v>
      </c>
      <c r="AV5" s="3"/>
      <c r="AW5" s="3"/>
      <c r="AX5" s="3"/>
      <c r="AY5" s="3"/>
      <c r="AZ5" s="3"/>
      <c r="BA5" s="6">
        <f>AR5+AS5+AT5</f>
        <v>61.88</v>
      </c>
      <c r="BB5" s="10">
        <f>AU5</f>
        <v>4</v>
      </c>
      <c r="BC5" s="3">
        <f>(AV5*5)+(AW5*10)+(AX5*10)+(AY5*15)+(AZ5*20)</f>
        <v>0</v>
      </c>
      <c r="BD5" s="11">
        <f>BA5+BB5+BC5</f>
        <v>65.88</v>
      </c>
      <c r="BE5" s="28">
        <f>(MIN(BD$4:BD$15)/BD5)*100</f>
        <v>84.562841530054655</v>
      </c>
      <c r="BF5" s="12">
        <v>38.159999999999997</v>
      </c>
      <c r="BG5" s="2"/>
      <c r="BH5" s="2"/>
      <c r="BI5" s="3">
        <v>2</v>
      </c>
      <c r="BJ5" s="3"/>
      <c r="BK5" s="3"/>
      <c r="BL5" s="3"/>
      <c r="BM5" s="3"/>
      <c r="BN5" s="3"/>
      <c r="BO5" s="6">
        <f>BF5+BG5+BH5</f>
        <v>38.159999999999997</v>
      </c>
      <c r="BP5" s="10">
        <f>BI5</f>
        <v>2</v>
      </c>
      <c r="BQ5" s="3">
        <f>(BJ5*5)+(BK5*10)+(BL5*10)+(BM5*15)+(BN5*20)</f>
        <v>0</v>
      </c>
      <c r="BR5" s="11">
        <f>IF(BF5="DQ",0,BO5+BP5+BQ5)</f>
        <v>40.159999999999997</v>
      </c>
      <c r="BS5" s="28">
        <f>(MIN(BR$4:BR$15)/BR5)*100</f>
        <v>100</v>
      </c>
      <c r="BT5" s="12"/>
      <c r="BU5" s="2"/>
      <c r="BV5" s="2"/>
      <c r="BW5" s="3"/>
      <c r="BX5" s="3"/>
      <c r="BY5" s="3"/>
      <c r="BZ5" s="3"/>
      <c r="CA5" s="3"/>
      <c r="CB5" s="3"/>
      <c r="CC5" s="6">
        <f>IF(BT5="DQ",0,BT5+BU5+BV5)</f>
        <v>0</v>
      </c>
      <c r="CD5" s="10">
        <f>BW5</f>
        <v>0</v>
      </c>
      <c r="CE5" s="3">
        <f>(BX5*5)+(BY5*10)+(BZ5*10)+(CA5*15)+(CB5*20)</f>
        <v>0</v>
      </c>
      <c r="CF5" s="11">
        <f>IF(BT5="DQ",0,CC5+CD5+CE5)</f>
        <v>0</v>
      </c>
      <c r="CG5" s="28" t="e">
        <f>(MIN(CF$4:CF$15)/CF5)*100</f>
        <v>#DIV/0!</v>
      </c>
      <c r="CH5" s="12"/>
      <c r="CI5" s="2"/>
      <c r="CJ5" s="3"/>
      <c r="CK5" s="3"/>
      <c r="CL5" s="3"/>
      <c r="CM5" s="3"/>
      <c r="CN5" s="3"/>
      <c r="CO5" s="6">
        <f>CH5+CI5</f>
        <v>0</v>
      </c>
      <c r="CP5" s="10">
        <f>CJ5/2</f>
        <v>0</v>
      </c>
      <c r="CQ5" s="3">
        <f>(CJ5*5)+(CK5*10)+(CL5*10)+(CM5*15)+(CN5*20)</f>
        <v>0</v>
      </c>
      <c r="CR5" s="11">
        <f>CO5+CP5+CQ5</f>
        <v>0</v>
      </c>
      <c r="CS5" s="12"/>
      <c r="CT5" s="2"/>
      <c r="CU5" s="3"/>
      <c r="CV5" s="3"/>
      <c r="CW5" s="3"/>
      <c r="CX5" s="3"/>
      <c r="CY5" s="3"/>
      <c r="CZ5" s="6">
        <f>CS5+CT5</f>
        <v>0</v>
      </c>
      <c r="DA5" s="10">
        <f>CU5/2</f>
        <v>0</v>
      </c>
      <c r="DB5" s="3">
        <f>(CV5*3)+(CW5*5)+(CX5*5)+(CY5*20)</f>
        <v>0</v>
      </c>
      <c r="DC5" s="11">
        <f>CZ5+DA5+DB5</f>
        <v>0</v>
      </c>
      <c r="DD5" s="12"/>
      <c r="DE5" s="2"/>
      <c r="DF5" s="3"/>
      <c r="DG5" s="3"/>
      <c r="DH5" s="3"/>
      <c r="DI5" s="3"/>
      <c r="DJ5" s="3"/>
      <c r="DK5" s="6">
        <f>DD5+DE5</f>
        <v>0</v>
      </c>
      <c r="DL5" s="10">
        <f>DF5/2</f>
        <v>0</v>
      </c>
      <c r="DM5" s="3">
        <f>(DG5*3)+(DH5*5)+(DI5*5)+(DJ5*20)</f>
        <v>0</v>
      </c>
      <c r="DN5" s="11">
        <f>DK5+DL5+DM5</f>
        <v>0</v>
      </c>
    </row>
    <row r="6" spans="1:118" ht="15">
      <c r="A6" s="32">
        <v>4</v>
      </c>
      <c r="B6" s="33">
        <v>3</v>
      </c>
      <c r="C6" s="8" t="s">
        <v>50</v>
      </c>
      <c r="D6" s="9" t="s">
        <v>42</v>
      </c>
      <c r="E6" s="9"/>
      <c r="F6" s="29">
        <f xml:space="preserve"> AB6+AQ6+BE6+BS6</f>
        <v>227.88979025160728</v>
      </c>
      <c r="G6" s="30">
        <f>H6+I6+J6</f>
        <v>321.89</v>
      </c>
      <c r="H6" s="21">
        <f>X6+AM6+BA6+BO6+CC6+CO6+CZ6+DK6</f>
        <v>279.89</v>
      </c>
      <c r="I6" s="7">
        <f>Z6+AO6+BC6+BQ6+CE6+CQ6+DB6+DM6</f>
        <v>0</v>
      </c>
      <c r="J6" s="23">
        <f>R6+AG6+AU6+BI6+BW6+CJ6+CU6+DF6</f>
        <v>42</v>
      </c>
      <c r="K6" s="12">
        <v>80.12</v>
      </c>
      <c r="L6" s="2"/>
      <c r="M6" s="2"/>
      <c r="N6" s="2"/>
      <c r="O6" s="2"/>
      <c r="P6" s="2"/>
      <c r="Q6" s="2"/>
      <c r="R6" s="3">
        <v>27</v>
      </c>
      <c r="S6" s="3"/>
      <c r="T6" s="3"/>
      <c r="U6" s="3"/>
      <c r="V6" s="3"/>
      <c r="W6" s="13"/>
      <c r="X6" s="6">
        <f>IF(K6="DQ",0,K6+L6+M6+N6+O6+P6+Q6)</f>
        <v>80.12</v>
      </c>
      <c r="Y6" s="10">
        <f>R6</f>
        <v>27</v>
      </c>
      <c r="Z6" s="3">
        <f>(S6*5)+(T6*10)+(U6*10)+(V6*15)+(W6*20)</f>
        <v>0</v>
      </c>
      <c r="AA6" s="11">
        <f>IF(K6="DQ",0,X6+Y6+Z6)</f>
        <v>107.12</v>
      </c>
      <c r="AB6" s="28">
        <f>(MIN(AA$4:AA$15)/AA6)*100</f>
        <v>40.571321882001492</v>
      </c>
      <c r="AC6" s="12">
        <v>78.06</v>
      </c>
      <c r="AD6" s="2"/>
      <c r="AE6" s="2"/>
      <c r="AF6" s="2"/>
      <c r="AG6" s="3">
        <v>0</v>
      </c>
      <c r="AH6" s="3"/>
      <c r="AI6" s="3"/>
      <c r="AJ6" s="3"/>
      <c r="AK6" s="3"/>
      <c r="AL6" s="3"/>
      <c r="AM6" s="6">
        <f>IF(AC6="DQ",0,AC6+AD6+AE6+AF6)</f>
        <v>78.06</v>
      </c>
      <c r="AN6" s="10">
        <f>AG6</f>
        <v>0</v>
      </c>
      <c r="AO6" s="3">
        <f>(AH6*5)+(AI6*10)+(AJ6*10)+(AK6*15)+(AL6*20)</f>
        <v>0</v>
      </c>
      <c r="AP6" s="11">
        <f>IF(AC6="DQ",0,AM6+AN6+AO6)</f>
        <v>78.06</v>
      </c>
      <c r="AQ6" s="28">
        <f>(MIN(AP$4:AP$15)/AP6)*100</f>
        <v>47.950294645144758</v>
      </c>
      <c r="AR6" s="12">
        <v>64.14</v>
      </c>
      <c r="AS6" s="2"/>
      <c r="AT6" s="2"/>
      <c r="AU6" s="3">
        <v>11</v>
      </c>
      <c r="AV6" s="3"/>
      <c r="AW6" s="3"/>
      <c r="AX6" s="3"/>
      <c r="AY6" s="3"/>
      <c r="AZ6" s="3"/>
      <c r="BA6" s="6">
        <f>AR6+AS6+AT6</f>
        <v>64.14</v>
      </c>
      <c r="BB6" s="10">
        <f>AU6</f>
        <v>11</v>
      </c>
      <c r="BC6" s="3">
        <f>(AV6*5)+(AW6*10)+(AX6*10)+(AY6*15)+(AZ6*20)</f>
        <v>0</v>
      </c>
      <c r="BD6" s="11">
        <f>BA6+BB6+BC6</f>
        <v>75.14</v>
      </c>
      <c r="BE6" s="28">
        <f>(MIN(BD$4:BD$15)/BD6)*100</f>
        <v>74.141602342294391</v>
      </c>
      <c r="BF6" s="12">
        <v>57.57</v>
      </c>
      <c r="BG6" s="2"/>
      <c r="BH6" s="2"/>
      <c r="BI6" s="3">
        <v>4</v>
      </c>
      <c r="BJ6" s="3"/>
      <c r="BK6" s="3"/>
      <c r="BL6" s="3"/>
      <c r="BM6" s="3"/>
      <c r="BN6" s="3"/>
      <c r="BO6" s="6">
        <f>BF6+BG6+BH6</f>
        <v>57.57</v>
      </c>
      <c r="BP6" s="10">
        <f>BI6</f>
        <v>4</v>
      </c>
      <c r="BQ6" s="3">
        <f>(BJ6*5)+(BK6*10)+(BL6*10)+(BM6*15)+(BN6*20)</f>
        <v>0</v>
      </c>
      <c r="BR6" s="11">
        <f>IF(BF6="DQ",0,BO6+BP6+BQ6)</f>
        <v>61.57</v>
      </c>
      <c r="BS6" s="28">
        <f>(MIN(BR$4:BR$15)/BR6)*100</f>
        <v>65.226571382166625</v>
      </c>
      <c r="BT6" s="12"/>
      <c r="BU6" s="2"/>
      <c r="BV6" s="2"/>
      <c r="BW6" s="3"/>
      <c r="BX6" s="3"/>
      <c r="BY6" s="3"/>
      <c r="BZ6" s="3"/>
      <c r="CA6" s="3"/>
      <c r="CB6" s="3"/>
      <c r="CC6" s="6">
        <f>IF(BT6="DQ",0,BT6+BU6+BV6)</f>
        <v>0</v>
      </c>
      <c r="CD6" s="10">
        <f>BW6</f>
        <v>0</v>
      </c>
      <c r="CE6" s="3">
        <f>(BX6*5)+(BY6*10)+(BZ6*10)+(CA6*15)+(CB6*20)</f>
        <v>0</v>
      </c>
      <c r="CF6" s="11">
        <f>IF(BT6="DQ",0,CC6+CD6+CE6)</f>
        <v>0</v>
      </c>
      <c r="CG6" s="28" t="e">
        <f>(MIN(CF$4:CF$15)/CF6)*100</f>
        <v>#DIV/0!</v>
      </c>
      <c r="CH6" s="12"/>
      <c r="CI6" s="2"/>
      <c r="CJ6" s="3"/>
      <c r="CK6" s="3"/>
      <c r="CL6" s="3"/>
      <c r="CM6" s="3"/>
      <c r="CN6" s="3"/>
      <c r="CO6" s="6">
        <f>CH6+CI6</f>
        <v>0</v>
      </c>
      <c r="CP6" s="10">
        <f>CJ6/2</f>
        <v>0</v>
      </c>
      <c r="CQ6" s="3">
        <f>(CJ6*5)+(CK6*10)+(CL6*10)+(CM6*15)+(CN6*20)</f>
        <v>0</v>
      </c>
      <c r="CR6" s="11">
        <f>CO6+CP6+CQ6</f>
        <v>0</v>
      </c>
      <c r="CS6" s="12"/>
      <c r="CT6" s="2"/>
      <c r="CU6" s="3"/>
      <c r="CV6" s="3"/>
      <c r="CW6" s="3"/>
      <c r="CX6" s="3"/>
      <c r="CY6" s="3"/>
      <c r="CZ6" s="6">
        <f>CS6+CT6</f>
        <v>0</v>
      </c>
      <c r="DA6" s="10">
        <f>CU6/2</f>
        <v>0</v>
      </c>
      <c r="DB6" s="3">
        <f>(CV6*3)+(CW6*5)+(CX6*5)+(CY6*20)</f>
        <v>0</v>
      </c>
      <c r="DC6" s="11">
        <f>CZ6+DA6+DB6</f>
        <v>0</v>
      </c>
      <c r="DD6" s="12"/>
      <c r="DE6" s="2"/>
      <c r="DF6" s="3"/>
      <c r="DG6" s="3"/>
      <c r="DH6" s="3"/>
      <c r="DI6" s="3"/>
      <c r="DJ6" s="3"/>
      <c r="DK6" s="6">
        <f>DD6+DE6</f>
        <v>0</v>
      </c>
      <c r="DL6" s="10">
        <f>DF6/2</f>
        <v>0</v>
      </c>
      <c r="DM6" s="3">
        <f>(DG6*3)+(DH6*5)+(DI6*5)+(DJ6*20)</f>
        <v>0</v>
      </c>
      <c r="DN6" s="11">
        <f>DK6+DL6+DM6</f>
        <v>0</v>
      </c>
    </row>
    <row r="7" spans="1:118" ht="15">
      <c r="A7" s="32">
        <v>6</v>
      </c>
      <c r="B7" s="33">
        <v>4</v>
      </c>
      <c r="C7" s="42" t="s">
        <v>47</v>
      </c>
      <c r="D7" s="9" t="s">
        <v>42</v>
      </c>
      <c r="E7" s="9"/>
      <c r="F7" s="29">
        <f xml:space="preserve"> AB7+AQ7+BE7+BS7</f>
        <v>201.7927260960094</v>
      </c>
      <c r="G7" s="30">
        <f>H7+I7+J7</f>
        <v>359.13</v>
      </c>
      <c r="H7" s="21">
        <f>X7+AM7+BA7+BO7+CC7+CO7+CZ7+DK7</f>
        <v>347.13</v>
      </c>
      <c r="I7" s="7">
        <f>Z7+AO7+BC7+BQ7+CE7+CQ7+DB7+DM7</f>
        <v>0</v>
      </c>
      <c r="J7" s="23">
        <f>R7+AG7+AU7+BI7+BW7+CJ7+CU7+DF7</f>
        <v>12</v>
      </c>
      <c r="K7" s="12">
        <v>102.66</v>
      </c>
      <c r="L7" s="2"/>
      <c r="M7" s="2"/>
      <c r="N7" s="2"/>
      <c r="O7" s="2"/>
      <c r="P7" s="2"/>
      <c r="Q7" s="2"/>
      <c r="R7" s="3">
        <v>3</v>
      </c>
      <c r="S7" s="3"/>
      <c r="T7" s="3"/>
      <c r="U7" s="3"/>
      <c r="V7" s="3"/>
      <c r="W7" s="13"/>
      <c r="X7" s="6">
        <f>IF(K7="DQ",0,K7+L7+M7+N7+O7+P7+Q7)</f>
        <v>102.66</v>
      </c>
      <c r="Y7" s="10">
        <f>R7</f>
        <v>3</v>
      </c>
      <c r="Z7" s="3">
        <f>(S7*5)+(T7*10)+(U7*10)+(V7*15)+(W7*20)</f>
        <v>0</v>
      </c>
      <c r="AA7" s="11">
        <f>IF(K7="DQ",0,X7+Y7+Z7)</f>
        <v>105.66</v>
      </c>
      <c r="AB7" s="28">
        <f>(MIN(AA$4:AA$15)/AA7)*100</f>
        <v>41.131932614045056</v>
      </c>
      <c r="AC7" s="12">
        <v>96.55</v>
      </c>
      <c r="AD7" s="2"/>
      <c r="AE7" s="2"/>
      <c r="AF7" s="2"/>
      <c r="AG7" s="3">
        <v>0</v>
      </c>
      <c r="AH7" s="3"/>
      <c r="AI7" s="3"/>
      <c r="AJ7" s="3"/>
      <c r="AK7" s="3"/>
      <c r="AL7" s="3"/>
      <c r="AM7" s="6">
        <f>IF(AC7="DQ",0,AC7+AD7+AE7+AF7)</f>
        <v>96.55</v>
      </c>
      <c r="AN7" s="10">
        <f>AG7</f>
        <v>0</v>
      </c>
      <c r="AO7" s="3">
        <f>(AH7*5)+(AI7*10)+(AJ7*10)+(AK7*15)+(AL7*20)</f>
        <v>0</v>
      </c>
      <c r="AP7" s="11">
        <f>IF(AC7="DQ",0,AM7+AN7+AO7)</f>
        <v>96.55</v>
      </c>
      <c r="AQ7" s="28">
        <f>(MIN(AP$4:AP$15)/AP7)*100</f>
        <v>38.767477990678408</v>
      </c>
      <c r="AR7" s="12">
        <v>82.91</v>
      </c>
      <c r="AS7" s="2"/>
      <c r="AT7" s="2"/>
      <c r="AU7" s="3">
        <v>7</v>
      </c>
      <c r="AV7" s="3"/>
      <c r="AW7" s="3"/>
      <c r="AX7" s="3"/>
      <c r="AY7" s="3"/>
      <c r="AZ7" s="3"/>
      <c r="BA7" s="6">
        <f>AR7+AS7+AT7</f>
        <v>82.91</v>
      </c>
      <c r="BB7" s="10">
        <f>AU7</f>
        <v>7</v>
      </c>
      <c r="BC7" s="3">
        <f>(AV7*5)+(AW7*10)+(AX7*10)+(AY7*15)+(AZ7*20)</f>
        <v>0</v>
      </c>
      <c r="BD7" s="11">
        <f>BA7+BB7+BC7</f>
        <v>89.91</v>
      </c>
      <c r="BE7" s="28">
        <f>(MIN(BD$4:BD$15)/BD7)*100</f>
        <v>61.961961961961961</v>
      </c>
      <c r="BF7" s="12">
        <v>65.010000000000005</v>
      </c>
      <c r="BG7" s="2"/>
      <c r="BH7" s="2"/>
      <c r="BI7" s="3">
        <v>2</v>
      </c>
      <c r="BJ7" s="3"/>
      <c r="BK7" s="3"/>
      <c r="BL7" s="3"/>
      <c r="BM7" s="3"/>
      <c r="BN7" s="3"/>
      <c r="BO7" s="6">
        <f>BF7+BG7+BH7</f>
        <v>65.010000000000005</v>
      </c>
      <c r="BP7" s="10">
        <f>BI7</f>
        <v>2</v>
      </c>
      <c r="BQ7" s="3">
        <f>(BJ7*5)+(BK7*10)+(BL7*10)+(BM7*15)+(BN7*20)</f>
        <v>0</v>
      </c>
      <c r="BR7" s="11">
        <f>IF(BF7="DQ",0,BO7+BP7+BQ7)</f>
        <v>67.010000000000005</v>
      </c>
      <c r="BS7" s="28">
        <f>(MIN(BR$4:BR$15)/BR7)*100</f>
        <v>59.931353529323971</v>
      </c>
      <c r="BT7" s="12"/>
      <c r="BU7" s="2"/>
      <c r="BV7" s="2"/>
      <c r="BW7" s="3"/>
      <c r="BX7" s="3"/>
      <c r="BY7" s="3"/>
      <c r="BZ7" s="3"/>
      <c r="CA7" s="3"/>
      <c r="CB7" s="3"/>
      <c r="CC7" s="6">
        <f>IF(BT7="DQ",0,BT7+BU7+BV7)</f>
        <v>0</v>
      </c>
      <c r="CD7" s="10">
        <f>BW7</f>
        <v>0</v>
      </c>
      <c r="CE7" s="3">
        <f>(BX7*5)+(BY7*10)+(BZ7*10)+(CA7*15)+(CB7*20)</f>
        <v>0</v>
      </c>
      <c r="CF7" s="11">
        <f>IF(BT7="DQ",0,CC7+CD7+CE7)</f>
        <v>0</v>
      </c>
      <c r="CG7" s="28" t="e">
        <f>(MIN(CF$4:CF$15)/CF7)*100</f>
        <v>#DIV/0!</v>
      </c>
      <c r="CH7" s="12"/>
      <c r="CI7" s="2"/>
      <c r="CJ7" s="3"/>
      <c r="CK7" s="3"/>
      <c r="CL7" s="3"/>
      <c r="CM7" s="3"/>
      <c r="CN7" s="3"/>
      <c r="CO7" s="6">
        <f>CH7+CI7</f>
        <v>0</v>
      </c>
      <c r="CP7" s="10">
        <f>CJ7/2</f>
        <v>0</v>
      </c>
      <c r="CQ7" s="3">
        <f>(CJ7*5)+(CK7*10)+(CL7*10)+(CM7*15)+(CN7*20)</f>
        <v>0</v>
      </c>
      <c r="CR7" s="11">
        <f>CO7+CP7+CQ7</f>
        <v>0</v>
      </c>
      <c r="CS7" s="12"/>
      <c r="CT7" s="2"/>
      <c r="CU7" s="3"/>
      <c r="CV7" s="3"/>
      <c r="CW7" s="3"/>
      <c r="CX7" s="3"/>
      <c r="CY7" s="3"/>
      <c r="CZ7" s="6">
        <f>CS7+CT7</f>
        <v>0</v>
      </c>
      <c r="DA7" s="10">
        <f>CU7/2</f>
        <v>0</v>
      </c>
      <c r="DB7" s="3">
        <f>(CV7*3)+(CW7*5)+(CX7*5)+(CY7*20)</f>
        <v>0</v>
      </c>
      <c r="DC7" s="11">
        <f>CZ7+DA7+DB7</f>
        <v>0</v>
      </c>
      <c r="DD7" s="12"/>
      <c r="DE7" s="2"/>
      <c r="DF7" s="3"/>
      <c r="DG7" s="3"/>
      <c r="DH7" s="3"/>
      <c r="DI7" s="3"/>
      <c r="DJ7" s="3"/>
      <c r="DK7" s="6">
        <f>DD7+DE7</f>
        <v>0</v>
      </c>
      <c r="DL7" s="10">
        <f>DF7/2</f>
        <v>0</v>
      </c>
      <c r="DM7" s="3">
        <f>(DG7*3)+(DH7*5)+(DI7*5)+(DJ7*20)</f>
        <v>0</v>
      </c>
      <c r="DN7" s="11">
        <f>DK7+DL7+DM7</f>
        <v>0</v>
      </c>
    </row>
    <row r="8" spans="1:118" ht="15">
      <c r="A8" s="32">
        <v>7</v>
      </c>
      <c r="B8" s="33">
        <v>5</v>
      </c>
      <c r="C8" s="42" t="s">
        <v>41</v>
      </c>
      <c r="D8" s="9" t="s">
        <v>42</v>
      </c>
      <c r="E8" s="9"/>
      <c r="F8" s="29">
        <f xml:space="preserve"> AB8+AQ8+BE8+BS8</f>
        <v>176.75084684133174</v>
      </c>
      <c r="G8" s="30">
        <f>H8+I8+J8</f>
        <v>419.92</v>
      </c>
      <c r="H8" s="21">
        <f>X8+AM8+BA8+BO8+CC8+CO8+CZ8+DK8</f>
        <v>285.92</v>
      </c>
      <c r="I8" s="7">
        <f>Z8+AO8+BC8+BQ8+CE8+CQ8+DB8+DM8</f>
        <v>10</v>
      </c>
      <c r="J8" s="23">
        <f>R8+AG8+AU8+BI8+BW8+CJ8+CU8+DF8</f>
        <v>124</v>
      </c>
      <c r="K8" s="12">
        <v>57.7</v>
      </c>
      <c r="L8" s="2"/>
      <c r="M8" s="2"/>
      <c r="N8" s="2"/>
      <c r="O8" s="2"/>
      <c r="P8" s="2"/>
      <c r="Q8" s="2"/>
      <c r="R8" s="3">
        <v>24</v>
      </c>
      <c r="S8" s="3"/>
      <c r="T8" s="3"/>
      <c r="U8" s="3"/>
      <c r="V8" s="3"/>
      <c r="W8" s="13"/>
      <c r="X8" s="6">
        <f>IF(K8="DQ",0,K8+L8+M8+N8+O8+P8+Q8)</f>
        <v>57.7</v>
      </c>
      <c r="Y8" s="10">
        <f>R8</f>
        <v>24</v>
      </c>
      <c r="Z8" s="3">
        <f>(S8*5)+(T8*10)+(U8*10)+(V8*15)+(W8*20)</f>
        <v>0</v>
      </c>
      <c r="AA8" s="11">
        <f>IF(K8="DQ",0,X8+Y8+Z8)</f>
        <v>81.7</v>
      </c>
      <c r="AB8" s="28">
        <f>(MIN(AA$4:AA$15)/AA8)*100</f>
        <v>53.194614443084454</v>
      </c>
      <c r="AC8" s="12">
        <v>64.59</v>
      </c>
      <c r="AD8" s="2"/>
      <c r="AE8" s="2"/>
      <c r="AF8" s="2"/>
      <c r="AG8" s="3">
        <v>40</v>
      </c>
      <c r="AH8" s="3"/>
      <c r="AI8" s="3"/>
      <c r="AJ8" s="3"/>
      <c r="AK8" s="3"/>
      <c r="AL8" s="3"/>
      <c r="AM8" s="6">
        <f>IF(AC8="DQ",0,AC8+AD8+AE8+AF8)</f>
        <v>64.59</v>
      </c>
      <c r="AN8" s="10">
        <f>AG8</f>
        <v>40</v>
      </c>
      <c r="AO8" s="3">
        <f>(AH8*5)+(AI8*10)+(AJ8*10)+(AK8*15)+(AL8*20)</f>
        <v>0</v>
      </c>
      <c r="AP8" s="11">
        <f>IF(AC8="DQ",0,AM8+AN8+AO8)</f>
        <v>104.59</v>
      </c>
      <c r="AQ8" s="28">
        <f>(MIN(AP$4:AP$15)/AP8)*100</f>
        <v>35.787360168276123</v>
      </c>
      <c r="AR8" s="12">
        <v>93.73</v>
      </c>
      <c r="AS8" s="2"/>
      <c r="AT8" s="2"/>
      <c r="AU8" s="3">
        <v>53</v>
      </c>
      <c r="AV8" s="3"/>
      <c r="AW8" s="3"/>
      <c r="AX8" s="3">
        <v>1</v>
      </c>
      <c r="AY8" s="3"/>
      <c r="AZ8" s="3"/>
      <c r="BA8" s="6">
        <f>AR8+AS8+AT8</f>
        <v>93.73</v>
      </c>
      <c r="BB8" s="10">
        <f>AU8</f>
        <v>53</v>
      </c>
      <c r="BC8" s="3">
        <f>(AV8*5)+(AW8*10)+(AX8*10)+(AY8*15)+(AZ8*20)</f>
        <v>10</v>
      </c>
      <c r="BD8" s="11">
        <f>BA8+BB8+BC8</f>
        <v>156.73000000000002</v>
      </c>
      <c r="BE8" s="28">
        <f>(MIN(BD$4:BD$15)/BD8)*100</f>
        <v>35.545205129841122</v>
      </c>
      <c r="BF8" s="12">
        <v>69.900000000000006</v>
      </c>
      <c r="BG8" s="2"/>
      <c r="BH8" s="2"/>
      <c r="BI8" s="3">
        <v>7</v>
      </c>
      <c r="BJ8" s="3"/>
      <c r="BK8" s="3"/>
      <c r="BL8" s="3"/>
      <c r="BM8" s="3"/>
      <c r="BN8" s="3"/>
      <c r="BO8" s="6">
        <f>BF8+BG8+BH8</f>
        <v>69.900000000000006</v>
      </c>
      <c r="BP8" s="10">
        <f>BI8</f>
        <v>7</v>
      </c>
      <c r="BQ8" s="3">
        <f>(BJ8*5)+(BK8*10)+(BL8*10)+(BM8*15)+(BN8*20)</f>
        <v>0</v>
      </c>
      <c r="BR8" s="11">
        <f>IF(BF8="DQ",0,BO8+BP8+BQ8)</f>
        <v>76.900000000000006</v>
      </c>
      <c r="BS8" s="28">
        <f>(MIN(BR$4:BR$15)/BR8)*100</f>
        <v>52.223667100130037</v>
      </c>
      <c r="BT8" s="12"/>
      <c r="BU8" s="2"/>
      <c r="BV8" s="2"/>
      <c r="BW8" s="3"/>
      <c r="BX8" s="3"/>
      <c r="BY8" s="3"/>
      <c r="BZ8" s="3"/>
      <c r="CA8" s="3"/>
      <c r="CB8" s="3"/>
      <c r="CC8" s="6">
        <f>IF(BT8="DQ",0,BT8+BU8+BV8)</f>
        <v>0</v>
      </c>
      <c r="CD8" s="10">
        <f>BW8</f>
        <v>0</v>
      </c>
      <c r="CE8" s="3">
        <f>(BX8*5)+(BY8*10)+(BZ8*10)+(CA8*15)+(CB8*20)</f>
        <v>0</v>
      </c>
      <c r="CF8" s="11">
        <f>IF(BT8="DQ",0,CC8+CD8+CE8)</f>
        <v>0</v>
      </c>
      <c r="CG8" s="28" t="e">
        <f>(MIN(CF$4:CF$15)/CF8)*100</f>
        <v>#DIV/0!</v>
      </c>
      <c r="CH8" s="12"/>
      <c r="CI8" s="2"/>
      <c r="CJ8" s="3"/>
      <c r="CK8" s="3"/>
      <c r="CL8" s="3"/>
      <c r="CM8" s="3"/>
      <c r="CN8" s="3"/>
      <c r="CO8" s="6">
        <f>CH8+CI8</f>
        <v>0</v>
      </c>
      <c r="CP8" s="10">
        <f>CJ8/2</f>
        <v>0</v>
      </c>
      <c r="CQ8" s="3">
        <f>(CJ8*5)+(CK8*10)+(CL8*10)+(CM8*15)+(CN8*20)</f>
        <v>0</v>
      </c>
      <c r="CR8" s="11">
        <f>CO8+CP8+CQ8</f>
        <v>0</v>
      </c>
      <c r="CS8" s="12"/>
      <c r="CT8" s="2"/>
      <c r="CU8" s="3"/>
      <c r="CV8" s="3"/>
      <c r="CW8" s="3"/>
      <c r="CX8" s="3"/>
      <c r="CY8" s="3"/>
      <c r="CZ8" s="6">
        <f>CS8+CT8</f>
        <v>0</v>
      </c>
      <c r="DA8" s="10">
        <f>CU8/2</f>
        <v>0</v>
      </c>
      <c r="DB8" s="3">
        <f>(CV8*3)+(CW8*5)+(CX8*5)+(CY8*20)</f>
        <v>0</v>
      </c>
      <c r="DC8" s="11">
        <f>CZ8+DA8+DB8</f>
        <v>0</v>
      </c>
      <c r="DD8" s="12"/>
      <c r="DE8" s="2"/>
      <c r="DF8" s="3"/>
      <c r="DG8" s="3"/>
      <c r="DH8" s="3"/>
      <c r="DI8" s="3"/>
      <c r="DJ8" s="3"/>
      <c r="DK8" s="6">
        <f>DD8+DE8</f>
        <v>0</v>
      </c>
      <c r="DL8" s="10">
        <f>DF8/2</f>
        <v>0</v>
      </c>
      <c r="DM8" s="3">
        <f>(DG8*3)+(DH8*5)+(DI8*5)+(DJ8*20)</f>
        <v>0</v>
      </c>
      <c r="DN8" s="11">
        <f>DK8+DL8+DM8</f>
        <v>0</v>
      </c>
    </row>
    <row r="9" spans="1:118" ht="15">
      <c r="A9" s="32">
        <v>8</v>
      </c>
      <c r="B9" s="33">
        <v>6</v>
      </c>
      <c r="C9" s="8" t="s">
        <v>53</v>
      </c>
      <c r="D9" s="9" t="s">
        <v>42</v>
      </c>
      <c r="E9" s="25"/>
      <c r="F9" s="29">
        <f xml:space="preserve"> AB9+AQ9+BE9+BS9</f>
        <v>174.04049019975952</v>
      </c>
      <c r="G9" s="30">
        <f>H9+I9+J9</f>
        <v>420.45</v>
      </c>
      <c r="H9" s="21">
        <f>X9+AM9+BA9+BO9+CC9+CO9+CZ9+DK9</f>
        <v>249.45</v>
      </c>
      <c r="I9" s="7">
        <f>Z9+AO9+BC9+BQ9+CE9+CQ9+DB9+DM9</f>
        <v>5</v>
      </c>
      <c r="J9" s="23">
        <f>R9+AG9+AU9+BI9+BW9+CJ9+CU9+DF9</f>
        <v>166</v>
      </c>
      <c r="K9" s="12">
        <v>50.78</v>
      </c>
      <c r="L9" s="2"/>
      <c r="M9" s="2"/>
      <c r="N9" s="2"/>
      <c r="O9" s="2"/>
      <c r="P9" s="2"/>
      <c r="Q9" s="2"/>
      <c r="R9" s="3">
        <v>49</v>
      </c>
      <c r="S9" s="3"/>
      <c r="T9" s="3"/>
      <c r="U9" s="3"/>
      <c r="V9" s="3"/>
      <c r="W9" s="13"/>
      <c r="X9" s="6">
        <f>IF(K9="DQ",0,K9+L9+M9+N9+O9+P9+Q9)</f>
        <v>50.78</v>
      </c>
      <c r="Y9" s="10">
        <f>R9</f>
        <v>49</v>
      </c>
      <c r="Z9" s="3">
        <f>(S9*5)+(T9*10)+(U9*10)+(V9*15)+(W9*20)</f>
        <v>0</v>
      </c>
      <c r="AA9" s="11">
        <f>IF(K9="DQ",0,X9+Y9+Z9)</f>
        <v>99.78</v>
      </c>
      <c r="AB9" s="28">
        <f>(MIN(AA$4:AA$15)/AA9)*100</f>
        <v>43.555822810182406</v>
      </c>
      <c r="AC9" s="12">
        <v>73.66</v>
      </c>
      <c r="AD9" s="2"/>
      <c r="AE9" s="2"/>
      <c r="AF9" s="2"/>
      <c r="AG9" s="3">
        <v>0</v>
      </c>
      <c r="AH9" s="3"/>
      <c r="AI9" s="3"/>
      <c r="AJ9" s="3"/>
      <c r="AK9" s="3"/>
      <c r="AL9" s="3"/>
      <c r="AM9" s="6">
        <f>IF(AC9="DQ",0,AC9+AD9+AE9+AF9)</f>
        <v>73.66</v>
      </c>
      <c r="AN9" s="10">
        <f>AG9</f>
        <v>0</v>
      </c>
      <c r="AO9" s="3">
        <f>(AH9*5)+(AI9*10)+(AJ9*10)+(AK9*15)+(AL9*20)</f>
        <v>0</v>
      </c>
      <c r="AP9" s="11">
        <f>IF(AC9="DQ",0,AM9+AN9+AO9)</f>
        <v>73.66</v>
      </c>
      <c r="AQ9" s="28">
        <f>(MIN(AP$4:AP$15)/AP9)*100</f>
        <v>50.814553353244641</v>
      </c>
      <c r="AR9" s="12">
        <v>84.33</v>
      </c>
      <c r="AS9" s="2"/>
      <c r="AT9" s="2"/>
      <c r="AU9" s="3">
        <v>71</v>
      </c>
      <c r="AV9" s="3"/>
      <c r="AW9" s="3"/>
      <c r="AX9" s="3"/>
      <c r="AY9" s="3"/>
      <c r="AZ9" s="3"/>
      <c r="BA9" s="6">
        <f>AR9+AS9+AT9</f>
        <v>84.33</v>
      </c>
      <c r="BB9" s="10">
        <f>AU9</f>
        <v>71</v>
      </c>
      <c r="BC9" s="3">
        <f>(AV9*5)+(AW9*10)+(AX9*10)+(AY9*15)+(AZ9*20)</f>
        <v>0</v>
      </c>
      <c r="BD9" s="11">
        <f>BA9+BB9+BC9</f>
        <v>155.32999999999998</v>
      </c>
      <c r="BE9" s="28">
        <f>(MIN(BD$4:BD$15)/BD9)*100</f>
        <v>35.865576514517485</v>
      </c>
      <c r="BF9" s="12">
        <v>40.68</v>
      </c>
      <c r="BG9" s="2"/>
      <c r="BH9" s="2"/>
      <c r="BI9" s="3">
        <v>46</v>
      </c>
      <c r="BJ9" s="3">
        <v>1</v>
      </c>
      <c r="BK9" s="3"/>
      <c r="BL9" s="3"/>
      <c r="BM9" s="3"/>
      <c r="BN9" s="3"/>
      <c r="BO9" s="6">
        <f>BF9+BG9+BH9</f>
        <v>40.68</v>
      </c>
      <c r="BP9" s="10">
        <f>BI9</f>
        <v>46</v>
      </c>
      <c r="BQ9" s="3">
        <f>(BJ9*5)+(BK9*10)+(BL9*10)+(BM9*15)+(BN9*20)</f>
        <v>5</v>
      </c>
      <c r="BR9" s="11">
        <f>IF(BF9="DQ",0,BO9+BP9+BQ9)</f>
        <v>91.68</v>
      </c>
      <c r="BS9" s="28">
        <f>(MIN(BR$4:BR$15)/BR9)*100</f>
        <v>43.804537521815</v>
      </c>
      <c r="BT9" s="12"/>
      <c r="BU9" s="2"/>
      <c r="BV9" s="2"/>
      <c r="BW9" s="3"/>
      <c r="BX9" s="3"/>
      <c r="BY9" s="3"/>
      <c r="BZ9" s="3"/>
      <c r="CA9" s="3"/>
      <c r="CB9" s="3"/>
      <c r="CC9" s="6">
        <f>IF(BT9="DQ",0,BT9+BU9+BV9)</f>
        <v>0</v>
      </c>
      <c r="CD9" s="10">
        <f>BW9</f>
        <v>0</v>
      </c>
      <c r="CE9" s="3">
        <f>(BX9*5)+(BY9*10)+(BZ9*10)+(CA9*15)+(CB9*20)</f>
        <v>0</v>
      </c>
      <c r="CF9" s="11">
        <f>IF(BT9="DQ",0,CC9+CD9+CE9)</f>
        <v>0</v>
      </c>
      <c r="CG9" s="28" t="e">
        <f>(MIN(CF$4:CF$15)/CF9)*100</f>
        <v>#DIV/0!</v>
      </c>
      <c r="CH9" s="12"/>
      <c r="CI9" s="2"/>
      <c r="CJ9" s="3"/>
      <c r="CK9" s="3"/>
      <c r="CL9" s="3"/>
      <c r="CM9" s="3"/>
      <c r="CN9" s="3"/>
      <c r="CO9" s="6">
        <f>CH9+CI9</f>
        <v>0</v>
      </c>
      <c r="CP9" s="10">
        <f>CJ9/2</f>
        <v>0</v>
      </c>
      <c r="CQ9" s="3">
        <f>(CJ9*5)+(CK9*10)+(CL9*10)+(CM9*15)+(CN9*20)</f>
        <v>0</v>
      </c>
      <c r="CR9" s="11">
        <f>CO9+CP9+CQ9</f>
        <v>0</v>
      </c>
      <c r="CS9" s="12"/>
      <c r="CT9" s="2"/>
      <c r="CU9" s="3"/>
      <c r="CV9" s="3"/>
      <c r="CW9" s="3"/>
      <c r="CX9" s="3"/>
      <c r="CY9" s="3"/>
      <c r="CZ9" s="6">
        <f>CS9+CT9</f>
        <v>0</v>
      </c>
      <c r="DA9" s="10">
        <f>CU9/2</f>
        <v>0</v>
      </c>
      <c r="DB9" s="3">
        <f>(CV9*3)+(CW9*5)+(CX9*5)+(CY9*20)</f>
        <v>0</v>
      </c>
      <c r="DC9" s="11">
        <f>CZ9+DA9+DB9</f>
        <v>0</v>
      </c>
      <c r="DD9" s="12"/>
      <c r="DE9" s="2"/>
      <c r="DF9" s="3"/>
      <c r="DG9" s="3"/>
      <c r="DH9" s="3"/>
      <c r="DI9" s="3"/>
      <c r="DJ9" s="3"/>
      <c r="DK9" s="6">
        <f>DD9+DE9</f>
        <v>0</v>
      </c>
      <c r="DL9" s="10">
        <f>DF9/2</f>
        <v>0</v>
      </c>
      <c r="DM9" s="3">
        <f>(DG9*3)+(DH9*5)+(DI9*5)+(DJ9*20)</f>
        <v>0</v>
      </c>
      <c r="DN9" s="11">
        <f>DK9+DL9+DM9</f>
        <v>0</v>
      </c>
    </row>
    <row r="10" spans="1:118" ht="15">
      <c r="A10" s="32">
        <v>9</v>
      </c>
      <c r="B10" s="33">
        <v>7</v>
      </c>
      <c r="C10" s="42" t="s">
        <v>49</v>
      </c>
      <c r="D10" s="9" t="s">
        <v>42</v>
      </c>
      <c r="E10" s="25"/>
      <c r="F10" s="29">
        <f xml:space="preserve"> AB10+AQ10+BE10+BS10</f>
        <v>158.99288122105514</v>
      </c>
      <c r="G10" s="30">
        <f>H10+I10+J10</f>
        <v>447.26</v>
      </c>
      <c r="H10" s="21">
        <f>X10+AM10+BA10+BO10+CC10+CO10+CZ10+DK10</f>
        <v>373.26</v>
      </c>
      <c r="I10" s="7">
        <f>Z10+AO10+BC10+BQ10+CE10+CQ10+DB10+DM10</f>
        <v>0</v>
      </c>
      <c r="J10" s="23">
        <f>R10+AG10+AU10+BI10+BW10+CJ10+CU10+DF10</f>
        <v>74</v>
      </c>
      <c r="K10" s="12">
        <v>69.88</v>
      </c>
      <c r="L10" s="2"/>
      <c r="M10" s="2"/>
      <c r="N10" s="2"/>
      <c r="O10" s="2"/>
      <c r="P10" s="2"/>
      <c r="Q10" s="2"/>
      <c r="R10" s="3">
        <v>44</v>
      </c>
      <c r="S10" s="3"/>
      <c r="T10" s="3"/>
      <c r="U10" s="3"/>
      <c r="V10" s="3"/>
      <c r="W10" s="13"/>
      <c r="X10" s="6">
        <f>IF(K10="DQ",0,K10+L10+M10+N10+O10+P10+Q10)</f>
        <v>69.88</v>
      </c>
      <c r="Y10" s="10">
        <f>R10</f>
        <v>44</v>
      </c>
      <c r="Z10" s="3">
        <f>(S10*5)+(T10*10)+(U10*10)+(V10*15)+(W10*20)</f>
        <v>0</v>
      </c>
      <c r="AA10" s="11">
        <f>IF(K10="DQ",0,X10+Y10+Z10)</f>
        <v>113.88</v>
      </c>
      <c r="AB10" s="28">
        <f>(MIN(AA$4:AA$15)/AA10)*100</f>
        <v>38.16297857393748</v>
      </c>
      <c r="AC10" s="12">
        <v>118.15</v>
      </c>
      <c r="AD10" s="2"/>
      <c r="AE10" s="2"/>
      <c r="AF10" s="2"/>
      <c r="AG10" s="3">
        <v>0</v>
      </c>
      <c r="AH10" s="3"/>
      <c r="AI10" s="3"/>
      <c r="AJ10" s="3"/>
      <c r="AK10" s="3"/>
      <c r="AL10" s="3"/>
      <c r="AM10" s="6">
        <f>IF(AC10="DQ",0,AC10+AD10+AE10+AF10)</f>
        <v>118.15</v>
      </c>
      <c r="AN10" s="10">
        <f>AG10</f>
        <v>0</v>
      </c>
      <c r="AO10" s="3">
        <f>(AH10*5)+(AI10*10)+(AJ10*10)+(AK10*15)+(AL10*20)</f>
        <v>0</v>
      </c>
      <c r="AP10" s="11">
        <f>IF(AC10="DQ",0,AM10+AN10+AO10)</f>
        <v>118.15</v>
      </c>
      <c r="AQ10" s="28">
        <f>(MIN(AP$4:AP$15)/AP10)*100</f>
        <v>31.68006771053745</v>
      </c>
      <c r="AR10" s="12">
        <v>105.52</v>
      </c>
      <c r="AS10" s="2"/>
      <c r="AT10" s="2"/>
      <c r="AU10" s="3">
        <v>20</v>
      </c>
      <c r="AV10" s="3"/>
      <c r="AW10" s="3"/>
      <c r="AX10" s="3"/>
      <c r="AY10" s="3"/>
      <c r="AZ10" s="3"/>
      <c r="BA10" s="6">
        <f>AR10+AS10+AT10</f>
        <v>105.52</v>
      </c>
      <c r="BB10" s="10">
        <f>AU10</f>
        <v>20</v>
      </c>
      <c r="BC10" s="3">
        <f>(AV10*5)+(AW10*10)+(AX10*10)+(AY10*15)+(AZ10*20)</f>
        <v>0</v>
      </c>
      <c r="BD10" s="11">
        <f>BA10+BB10+BC10</f>
        <v>125.52</v>
      </c>
      <c r="BE10" s="28">
        <f>(MIN(BD$4:BD$15)/BD10)*100</f>
        <v>44.383365200764821</v>
      </c>
      <c r="BF10" s="12">
        <v>79.709999999999994</v>
      </c>
      <c r="BG10" s="2"/>
      <c r="BH10" s="2"/>
      <c r="BI10" s="3">
        <v>10</v>
      </c>
      <c r="BJ10" s="3"/>
      <c r="BK10" s="3"/>
      <c r="BL10" s="3"/>
      <c r="BM10" s="3"/>
      <c r="BN10" s="3"/>
      <c r="BO10" s="6">
        <f>BF10+BG10+BH10</f>
        <v>79.709999999999994</v>
      </c>
      <c r="BP10" s="10">
        <f>BI10</f>
        <v>10</v>
      </c>
      <c r="BQ10" s="3">
        <f>(BJ10*5)+(BK10*10)+(BL10*10)+(BM10*15)+(BN10*20)</f>
        <v>0</v>
      </c>
      <c r="BR10" s="11">
        <f>IF(BF10="DQ",0,BO10+BP10+BQ10)</f>
        <v>89.71</v>
      </c>
      <c r="BS10" s="28">
        <f>(MIN(BR$4:BR$15)/BR10)*100</f>
        <v>44.766469735815406</v>
      </c>
      <c r="BT10" s="12"/>
      <c r="BU10" s="2"/>
      <c r="BV10" s="2"/>
      <c r="BW10" s="3"/>
      <c r="BX10" s="3"/>
      <c r="BY10" s="3"/>
      <c r="BZ10" s="3"/>
      <c r="CA10" s="3"/>
      <c r="CB10" s="3"/>
      <c r="CC10" s="6">
        <f>IF(BT10="DQ",0,BT10+BU10+BV10)</f>
        <v>0</v>
      </c>
      <c r="CD10" s="10">
        <f>BW10</f>
        <v>0</v>
      </c>
      <c r="CE10" s="3">
        <f>(BX10*5)+(BY10*10)+(BZ10*10)+(CA10*15)+(CB10*20)</f>
        <v>0</v>
      </c>
      <c r="CF10" s="11">
        <f>IF(BT10="DQ",0,CC10+CD10+CE10)</f>
        <v>0</v>
      </c>
      <c r="CG10" s="28" t="e">
        <f>(MIN(CF$4:CF$15)/CF10)*100</f>
        <v>#DIV/0!</v>
      </c>
      <c r="CH10" s="12"/>
      <c r="CI10" s="2"/>
      <c r="CJ10" s="3"/>
      <c r="CK10" s="3"/>
      <c r="CL10" s="3"/>
      <c r="CM10" s="3"/>
      <c r="CN10" s="3"/>
      <c r="CO10" s="6">
        <f>CH10+CI10</f>
        <v>0</v>
      </c>
      <c r="CP10" s="10">
        <f>CJ10/2</f>
        <v>0</v>
      </c>
      <c r="CQ10" s="3">
        <f>(CJ10*5)+(CK10*10)+(CL10*10)+(CM10*15)+(CN10*20)</f>
        <v>0</v>
      </c>
      <c r="CR10" s="11">
        <f>CO10+CP10+CQ10</f>
        <v>0</v>
      </c>
      <c r="CS10" s="12"/>
      <c r="CT10" s="2"/>
      <c r="CU10" s="3"/>
      <c r="CV10" s="3"/>
      <c r="CW10" s="3"/>
      <c r="CX10" s="3"/>
      <c r="CY10" s="3"/>
      <c r="CZ10" s="6">
        <f>CS10+CT10</f>
        <v>0</v>
      </c>
      <c r="DA10" s="10">
        <f>CU10/2</f>
        <v>0</v>
      </c>
      <c r="DB10" s="3">
        <f>(CV10*3)+(CW10*5)+(CX10*5)+(CY10*20)</f>
        <v>0</v>
      </c>
      <c r="DC10" s="11">
        <f>CZ10+DA10+DB10</f>
        <v>0</v>
      </c>
      <c r="DD10" s="12"/>
      <c r="DE10" s="2"/>
      <c r="DF10" s="3"/>
      <c r="DG10" s="3"/>
      <c r="DH10" s="3"/>
      <c r="DI10" s="3"/>
      <c r="DJ10" s="3"/>
      <c r="DK10" s="6">
        <f>DD10+DE10</f>
        <v>0</v>
      </c>
      <c r="DL10" s="10">
        <f>DF10/2</f>
        <v>0</v>
      </c>
      <c r="DM10" s="3">
        <f>(DG10*3)+(DH10*5)+(DI10*5)+(DJ10*20)</f>
        <v>0</v>
      </c>
      <c r="DN10" s="11">
        <f>DK10+DL10+DM10</f>
        <v>0</v>
      </c>
    </row>
    <row r="11" spans="1:118" ht="15">
      <c r="A11" s="32">
        <v>10</v>
      </c>
      <c r="B11" s="33">
        <v>8</v>
      </c>
      <c r="C11" s="42" t="s">
        <v>43</v>
      </c>
      <c r="D11" s="43" t="s">
        <v>42</v>
      </c>
      <c r="E11" s="25"/>
      <c r="F11" s="29">
        <f xml:space="preserve"> AB11+AQ11+BE11+BS11</f>
        <v>127.4196179248632</v>
      </c>
      <c r="G11" s="30">
        <f>H11+I11+J11</f>
        <v>564.91999999999996</v>
      </c>
      <c r="H11" s="21">
        <f>X11+AM11+BA11+BO11+CC11+CO11+CZ11+DK11</f>
        <v>315.91999999999996</v>
      </c>
      <c r="I11" s="7">
        <f>Z11+AO11+BC11+BQ11+CE11+CQ11+DB11+DM11</f>
        <v>0</v>
      </c>
      <c r="J11" s="23">
        <f>R11+AG11+AU11+BI11+BW11+CJ11+CU11+DF11</f>
        <v>249</v>
      </c>
      <c r="K11" s="12">
        <v>52.55</v>
      </c>
      <c r="L11" s="2"/>
      <c r="M11" s="2"/>
      <c r="N11" s="2"/>
      <c r="O11" s="2"/>
      <c r="P11" s="2"/>
      <c r="Q11" s="2"/>
      <c r="R11" s="3">
        <v>75</v>
      </c>
      <c r="S11" s="3"/>
      <c r="T11" s="3"/>
      <c r="U11" s="3"/>
      <c r="V11" s="3"/>
      <c r="W11" s="13"/>
      <c r="X11" s="6">
        <f>IF(K11="DQ",0,K11+L11+M11+N11+O11+P11+Q11)</f>
        <v>52.55</v>
      </c>
      <c r="Y11" s="10">
        <f>R11</f>
        <v>75</v>
      </c>
      <c r="Z11" s="3">
        <f>(S11*5)+(T11*10)+(U11*10)+(V11*15)+(W11*20)</f>
        <v>0</v>
      </c>
      <c r="AA11" s="11">
        <f>IF(K11="DQ",0,X11+Y11+Z11)</f>
        <v>127.55</v>
      </c>
      <c r="AB11" s="28">
        <f>(MIN(AA$4:AA$15)/AA11)*100</f>
        <v>34.072912583300671</v>
      </c>
      <c r="AC11" s="12">
        <v>70.44</v>
      </c>
      <c r="AD11" s="2"/>
      <c r="AE11" s="2"/>
      <c r="AF11" s="2"/>
      <c r="AG11" s="3">
        <v>100</v>
      </c>
      <c r="AH11" s="3"/>
      <c r="AI11" s="3"/>
      <c r="AJ11" s="3"/>
      <c r="AK11" s="3"/>
      <c r="AL11" s="3"/>
      <c r="AM11" s="6">
        <f>IF(AC11="DQ",0,AC11+AD11+AE11+AF11)</f>
        <v>70.44</v>
      </c>
      <c r="AN11" s="10">
        <f>AG11</f>
        <v>100</v>
      </c>
      <c r="AO11" s="3">
        <f>(AH11*5)+(AI11*10)+(AJ11*10)+(AK11*15)+(AL11*20)</f>
        <v>0</v>
      </c>
      <c r="AP11" s="11">
        <f>IF(AC11="DQ",0,AM11+AN11+AO11)</f>
        <v>170.44</v>
      </c>
      <c r="AQ11" s="28">
        <f>(MIN(AP$4:AP$15)/AP11)*100</f>
        <v>21.960807322224831</v>
      </c>
      <c r="AR11" s="12">
        <v>92.08</v>
      </c>
      <c r="AS11" s="2"/>
      <c r="AT11" s="2"/>
      <c r="AU11" s="3">
        <v>55</v>
      </c>
      <c r="AV11" s="3"/>
      <c r="AW11" s="3"/>
      <c r="AX11" s="3"/>
      <c r="AY11" s="3"/>
      <c r="AZ11" s="3"/>
      <c r="BA11" s="6">
        <f>AR11+AS11+AT11</f>
        <v>92.08</v>
      </c>
      <c r="BB11" s="10">
        <f>AU11</f>
        <v>55</v>
      </c>
      <c r="BC11" s="3">
        <f>(AV11*5)+(AW11*10)+(AX11*10)+(AY11*15)+(AZ11*20)</f>
        <v>0</v>
      </c>
      <c r="BD11" s="11">
        <f>BA11+BB11+BC11</f>
        <v>147.07999999999998</v>
      </c>
      <c r="BE11" s="28">
        <f>(MIN(BD$4:BD$15)/BD11)*100</f>
        <v>37.877345662224641</v>
      </c>
      <c r="BF11" s="12">
        <v>100.85</v>
      </c>
      <c r="BG11" s="2"/>
      <c r="BH11" s="2"/>
      <c r="BI11" s="3">
        <v>19</v>
      </c>
      <c r="BJ11" s="3"/>
      <c r="BK11" s="3"/>
      <c r="BL11" s="3"/>
      <c r="BM11" s="3"/>
      <c r="BN11" s="3"/>
      <c r="BO11" s="6">
        <f>BF11+BG11+BH11</f>
        <v>100.85</v>
      </c>
      <c r="BP11" s="10">
        <f>BI11</f>
        <v>19</v>
      </c>
      <c r="BQ11" s="3">
        <f>(BJ11*5)+(BK11*10)+(BL11*10)+(BM11*15)+(BN11*20)</f>
        <v>0</v>
      </c>
      <c r="BR11" s="11">
        <f>IF(BF11="DQ",0,BO11+BP11+BQ11)</f>
        <v>119.85</v>
      </c>
      <c r="BS11" s="28">
        <f>(MIN(BR$4:BR$15)/BR11)*100</f>
        <v>33.508552357113061</v>
      </c>
      <c r="BT11" s="12"/>
      <c r="BU11" s="2"/>
      <c r="BV11" s="2"/>
      <c r="BW11" s="3"/>
      <c r="BX11" s="3"/>
      <c r="BY11" s="3"/>
      <c r="BZ11" s="3"/>
      <c r="CA11" s="3"/>
      <c r="CB11" s="3"/>
      <c r="CC11" s="6">
        <f>IF(BT11="DQ",0,BT11+BU11+BV11)</f>
        <v>0</v>
      </c>
      <c r="CD11" s="10">
        <f>BW11</f>
        <v>0</v>
      </c>
      <c r="CE11" s="3">
        <f>(BX11*5)+(BY11*10)+(BZ11*10)+(CA11*15)+(CB11*20)</f>
        <v>0</v>
      </c>
      <c r="CF11" s="11">
        <f>IF(BT11="DQ",0,CC11+CD11+CE11)</f>
        <v>0</v>
      </c>
      <c r="CG11" s="28" t="e">
        <f>(MIN(CF$4:CF$15)/CF11)*100</f>
        <v>#DIV/0!</v>
      </c>
      <c r="CH11" s="12"/>
      <c r="CI11" s="2"/>
      <c r="CJ11" s="3"/>
      <c r="CK11" s="3"/>
      <c r="CL11" s="3"/>
      <c r="CM11" s="3"/>
      <c r="CN11" s="3"/>
      <c r="CO11" s="6">
        <f>CH11+CI11</f>
        <v>0</v>
      </c>
      <c r="CP11" s="10">
        <f>CJ11/2</f>
        <v>0</v>
      </c>
      <c r="CQ11" s="3">
        <f>(CJ11*5)+(CK11*10)+(CL11*10)+(CM11*15)+(CN11*20)</f>
        <v>0</v>
      </c>
      <c r="CR11" s="11">
        <f>CO11+CP11+CQ11</f>
        <v>0</v>
      </c>
      <c r="CS11" s="12"/>
      <c r="CT11" s="2"/>
      <c r="CU11" s="3"/>
      <c r="CV11" s="3"/>
      <c r="CW11" s="3"/>
      <c r="CX11" s="3"/>
      <c r="CY11" s="3"/>
      <c r="CZ11" s="6">
        <f>CS11+CT11</f>
        <v>0</v>
      </c>
      <c r="DA11" s="10">
        <f>CU11/2</f>
        <v>0</v>
      </c>
      <c r="DB11" s="3">
        <f>(CV11*3)+(CW11*5)+(CX11*5)+(CY11*20)</f>
        <v>0</v>
      </c>
      <c r="DC11" s="11">
        <f>CZ11+DA11+DB11</f>
        <v>0</v>
      </c>
      <c r="DD11" s="12"/>
      <c r="DE11" s="2"/>
      <c r="DF11" s="3"/>
      <c r="DG11" s="3"/>
      <c r="DH11" s="3"/>
      <c r="DI11" s="3"/>
      <c r="DJ11" s="3"/>
      <c r="DK11" s="6">
        <f>DD11+DE11</f>
        <v>0</v>
      </c>
      <c r="DL11" s="10">
        <f>DF11/2</f>
        <v>0</v>
      </c>
      <c r="DM11" s="3">
        <f>(DG11*3)+(DH11*5)+(DI11*5)+(DJ11*20)</f>
        <v>0</v>
      </c>
      <c r="DN11" s="11">
        <f>DK11+DL11+DM11</f>
        <v>0</v>
      </c>
    </row>
    <row r="12" spans="1:118" ht="15">
      <c r="A12" s="32">
        <v>11</v>
      </c>
      <c r="B12" s="33">
        <v>9</v>
      </c>
      <c r="C12" s="42" t="s">
        <v>48</v>
      </c>
      <c r="D12" s="9" t="s">
        <v>42</v>
      </c>
      <c r="E12" s="25"/>
      <c r="F12" s="29">
        <f xml:space="preserve"> AB12+AQ12+BE12+BS12</f>
        <v>96.452637618943612</v>
      </c>
      <c r="G12" s="30">
        <f>H12+I12+J12</f>
        <v>757.79</v>
      </c>
      <c r="H12" s="21">
        <f>X12+AM12+BA12+BO12+CC12+CO12+CZ12+DK12</f>
        <v>362.79</v>
      </c>
      <c r="I12" s="7">
        <f>Z12+AO12+BC12+BQ12+CE12+CQ12+DB12+DM12</f>
        <v>10</v>
      </c>
      <c r="J12" s="23">
        <f>R12+AG12+AU12+BI12+BW12+CJ12+CU12+DF12</f>
        <v>385</v>
      </c>
      <c r="K12" s="12">
        <v>47.1</v>
      </c>
      <c r="L12" s="2"/>
      <c r="M12" s="2"/>
      <c r="N12" s="2"/>
      <c r="O12" s="2"/>
      <c r="P12" s="2"/>
      <c r="Q12" s="2"/>
      <c r="R12" s="3">
        <v>151</v>
      </c>
      <c r="S12" s="3"/>
      <c r="T12" s="3"/>
      <c r="U12" s="3"/>
      <c r="V12" s="3"/>
      <c r="W12" s="13"/>
      <c r="X12" s="6">
        <f>IF(K12="DQ",0,K12+L12+M12+N12+O12+P12+Q12)</f>
        <v>47.1</v>
      </c>
      <c r="Y12" s="10">
        <f>R12</f>
        <v>151</v>
      </c>
      <c r="Z12" s="3">
        <f>(S12*5)+(T12*10)+(U12*10)+(V12*15)+(W12*20)</f>
        <v>0</v>
      </c>
      <c r="AA12" s="11">
        <f>IF(K12="DQ",0,X12+Y12+Z12)</f>
        <v>198.1</v>
      </c>
      <c r="AB12" s="28">
        <f>(MIN(AA$4:AA$15)/AA12)*100</f>
        <v>21.938414941948512</v>
      </c>
      <c r="AC12" s="12">
        <v>143.43</v>
      </c>
      <c r="AD12" s="2"/>
      <c r="AE12" s="2"/>
      <c r="AF12" s="2"/>
      <c r="AG12" s="3">
        <v>90</v>
      </c>
      <c r="AH12" s="3"/>
      <c r="AI12" s="3"/>
      <c r="AJ12" s="3"/>
      <c r="AK12" s="3"/>
      <c r="AL12" s="3"/>
      <c r="AM12" s="6">
        <f>IF(AC12="DQ",0,AC12+AD12+AE12+AF12)</f>
        <v>143.43</v>
      </c>
      <c r="AN12" s="10">
        <f>AG12</f>
        <v>90</v>
      </c>
      <c r="AO12" s="3">
        <f>(AH12*5)+(AI12*10)+(AJ12*10)+(AK12*15)+(AL12*20)</f>
        <v>0</v>
      </c>
      <c r="AP12" s="11">
        <f>IF(AC12="DQ",0,AM12+AN12+AO12)</f>
        <v>233.43</v>
      </c>
      <c r="AQ12" s="28">
        <f>(MIN(AP$4:AP$15)/AP12)*100</f>
        <v>16.034785588827486</v>
      </c>
      <c r="AR12" s="12">
        <v>106.72</v>
      </c>
      <c r="AS12" s="2"/>
      <c r="AT12" s="2"/>
      <c r="AU12" s="3">
        <v>63</v>
      </c>
      <c r="AV12" s="3"/>
      <c r="AW12" s="3"/>
      <c r="AX12" s="3"/>
      <c r="AY12" s="3"/>
      <c r="AZ12" s="3"/>
      <c r="BA12" s="6">
        <f>AR12+AS12+AT12</f>
        <v>106.72</v>
      </c>
      <c r="BB12" s="10">
        <f>AU12</f>
        <v>63</v>
      </c>
      <c r="BC12" s="3">
        <f>(AV12*5)+(AW12*10)+(AX12*10)+(AY12*15)+(AZ12*20)</f>
        <v>0</v>
      </c>
      <c r="BD12" s="11">
        <f>BA12+BB12+BC12</f>
        <v>169.72</v>
      </c>
      <c r="BE12" s="28">
        <f>(MIN(BD$4:BD$15)/BD12)*100</f>
        <v>32.824652368607119</v>
      </c>
      <c r="BF12" s="12">
        <v>65.540000000000006</v>
      </c>
      <c r="BG12" s="2"/>
      <c r="BH12" s="2"/>
      <c r="BI12" s="3">
        <v>81</v>
      </c>
      <c r="BJ12" s="3"/>
      <c r="BK12" s="3"/>
      <c r="BL12" s="3">
        <v>1</v>
      </c>
      <c r="BM12" s="3"/>
      <c r="BN12" s="3"/>
      <c r="BO12" s="6">
        <f>BF12+BG12+BH12</f>
        <v>65.540000000000006</v>
      </c>
      <c r="BP12" s="10">
        <f>BI12</f>
        <v>81</v>
      </c>
      <c r="BQ12" s="3">
        <f>(BJ12*5)+(BK12*10)+(BL12*10)+(BM12*15)+(BN12*20)</f>
        <v>10</v>
      </c>
      <c r="BR12" s="11">
        <f>IF(BF12="DQ",0,BO12+BP12+BQ12)</f>
        <v>156.54000000000002</v>
      </c>
      <c r="BS12" s="28">
        <f>(MIN(BR$4:BR$15)/BR12)*100</f>
        <v>25.654784719560492</v>
      </c>
      <c r="BT12" s="12"/>
      <c r="BU12" s="2"/>
      <c r="BV12" s="2"/>
      <c r="BW12" s="3"/>
      <c r="BX12" s="3"/>
      <c r="BY12" s="3"/>
      <c r="BZ12" s="3"/>
      <c r="CA12" s="3"/>
      <c r="CB12" s="3"/>
      <c r="CC12" s="6">
        <f>IF(BT12="DQ",0,BT12+BU12+BV12)</f>
        <v>0</v>
      </c>
      <c r="CD12" s="10">
        <f>BW12</f>
        <v>0</v>
      </c>
      <c r="CE12" s="3">
        <f>(BX12*5)+(BY12*10)+(BZ12*10)+(CA12*15)+(CB12*20)</f>
        <v>0</v>
      </c>
      <c r="CF12" s="11">
        <f>IF(BT12="DQ",0,CC12+CD12+CE12)</f>
        <v>0</v>
      </c>
      <c r="CG12" s="28" t="e">
        <f>(MIN(CF$4:CF$15)/CF12)*100</f>
        <v>#DIV/0!</v>
      </c>
      <c r="CH12" s="12"/>
      <c r="CI12" s="2"/>
      <c r="CJ12" s="3"/>
      <c r="CK12" s="3"/>
      <c r="CL12" s="3"/>
      <c r="CM12" s="3"/>
      <c r="CN12" s="3"/>
      <c r="CO12" s="6">
        <f>CH12+CI12</f>
        <v>0</v>
      </c>
      <c r="CP12" s="10">
        <f>CJ12/2</f>
        <v>0</v>
      </c>
      <c r="CQ12" s="3">
        <f>(CJ12*5)+(CK12*10)+(CL12*10)+(CM12*15)+(CN12*20)</f>
        <v>0</v>
      </c>
      <c r="CR12" s="11">
        <f>CO12+CP12+CQ12</f>
        <v>0</v>
      </c>
      <c r="CS12" s="12"/>
      <c r="CT12" s="2"/>
      <c r="CU12" s="3"/>
      <c r="CV12" s="3"/>
      <c r="CW12" s="3"/>
      <c r="CX12" s="3"/>
      <c r="CY12" s="3"/>
      <c r="CZ12" s="6">
        <f>CS12+CT12</f>
        <v>0</v>
      </c>
      <c r="DA12" s="10">
        <f>CU12/2</f>
        <v>0</v>
      </c>
      <c r="DB12" s="3">
        <f>(CV12*3)+(CW12*5)+(CX12*5)+(CY12*20)</f>
        <v>0</v>
      </c>
      <c r="DC12" s="11">
        <f>CZ12+DA12+DB12</f>
        <v>0</v>
      </c>
      <c r="DD12" s="12"/>
      <c r="DE12" s="2"/>
      <c r="DF12" s="3"/>
      <c r="DG12" s="3"/>
      <c r="DH12" s="3"/>
      <c r="DI12" s="3"/>
      <c r="DJ12" s="3"/>
      <c r="DK12" s="6">
        <f>DD12+DE12</f>
        <v>0</v>
      </c>
      <c r="DL12" s="10">
        <f>DF12/2</f>
        <v>0</v>
      </c>
      <c r="DM12" s="3">
        <f>(DG12*3)+(DH12*5)+(DI12*5)+(DJ12*20)</f>
        <v>0</v>
      </c>
      <c r="DN12" s="11">
        <f>DK12+DL12+DM12</f>
        <v>0</v>
      </c>
    </row>
    <row r="13" spans="1:118" ht="15">
      <c r="A13" s="32"/>
      <c r="B13" s="33"/>
      <c r="C13" s="56" t="s">
        <v>54</v>
      </c>
      <c r="D13" s="9"/>
      <c r="E13" s="25"/>
      <c r="F13" s="29"/>
      <c r="G13" s="30"/>
      <c r="H13" s="21"/>
      <c r="I13" s="7"/>
      <c r="J13" s="23"/>
      <c r="K13" s="12"/>
      <c r="L13" s="2"/>
      <c r="M13" s="2"/>
      <c r="N13" s="2"/>
      <c r="O13" s="2"/>
      <c r="P13" s="2"/>
      <c r="Q13" s="2"/>
      <c r="R13" s="3"/>
      <c r="S13" s="3"/>
      <c r="T13" s="3"/>
      <c r="U13" s="3"/>
      <c r="V13" s="3"/>
      <c r="W13" s="13"/>
      <c r="X13" s="6"/>
      <c r="Y13" s="10"/>
      <c r="Z13" s="3"/>
      <c r="AA13" s="11"/>
      <c r="AB13" s="28"/>
      <c r="AC13" s="12"/>
      <c r="AD13" s="2"/>
      <c r="AE13" s="2"/>
      <c r="AF13" s="2"/>
      <c r="AG13" s="3"/>
      <c r="AH13" s="3"/>
      <c r="AI13" s="3"/>
      <c r="AJ13" s="3"/>
      <c r="AK13" s="3"/>
      <c r="AL13" s="3"/>
      <c r="AM13" s="6"/>
      <c r="AN13" s="10"/>
      <c r="AO13" s="3"/>
      <c r="AP13" s="11"/>
      <c r="AQ13" s="28"/>
      <c r="AR13" s="12"/>
      <c r="AS13" s="2"/>
      <c r="AT13" s="2"/>
      <c r="AU13" s="3"/>
      <c r="AV13" s="3"/>
      <c r="AW13" s="3"/>
      <c r="AX13" s="3"/>
      <c r="AY13" s="3"/>
      <c r="AZ13" s="3"/>
      <c r="BA13" s="6"/>
      <c r="BB13" s="10"/>
      <c r="BC13" s="3"/>
      <c r="BD13" s="11"/>
      <c r="BE13" s="28"/>
      <c r="BF13" s="12"/>
      <c r="BG13" s="2"/>
      <c r="BH13" s="2"/>
      <c r="BI13" s="3"/>
      <c r="BJ13" s="3"/>
      <c r="BK13" s="3"/>
      <c r="BL13" s="3"/>
      <c r="BM13" s="3"/>
      <c r="BN13" s="3"/>
      <c r="BO13" s="6"/>
      <c r="BP13" s="10"/>
      <c r="BQ13" s="3"/>
      <c r="BR13" s="11"/>
      <c r="BS13" s="28"/>
      <c r="BT13" s="12"/>
      <c r="BU13" s="2"/>
      <c r="BV13" s="2"/>
      <c r="BW13" s="3"/>
      <c r="BX13" s="3"/>
      <c r="BY13" s="3"/>
      <c r="BZ13" s="3"/>
      <c r="CA13" s="3"/>
      <c r="CB13" s="3"/>
      <c r="CC13" s="6"/>
      <c r="CD13" s="10"/>
      <c r="CE13" s="3"/>
      <c r="CF13" s="11"/>
      <c r="CG13" s="28"/>
      <c r="CH13" s="12"/>
      <c r="CI13" s="2"/>
      <c r="CJ13" s="3"/>
      <c r="CK13" s="3"/>
      <c r="CL13" s="3"/>
      <c r="CM13" s="3"/>
      <c r="CN13" s="3"/>
      <c r="CO13" s="6"/>
      <c r="CP13" s="10"/>
      <c r="CQ13" s="3"/>
      <c r="CR13" s="11"/>
      <c r="CS13" s="12"/>
      <c r="CT13" s="2"/>
      <c r="CU13" s="3"/>
      <c r="CV13" s="3"/>
      <c r="CW13" s="3"/>
      <c r="CX13" s="3"/>
      <c r="CY13" s="3"/>
      <c r="CZ13" s="6"/>
      <c r="DA13" s="10"/>
      <c r="DB13" s="3"/>
      <c r="DC13" s="11"/>
      <c r="DD13" s="12"/>
      <c r="DE13" s="2"/>
      <c r="DF13" s="3"/>
      <c r="DG13" s="3"/>
      <c r="DH13" s="3"/>
      <c r="DI13" s="3"/>
      <c r="DJ13" s="3"/>
      <c r="DK13" s="6"/>
      <c r="DL13" s="10"/>
      <c r="DM13" s="3"/>
      <c r="DN13" s="11"/>
    </row>
    <row r="14" spans="1:118" ht="15">
      <c r="A14" s="32">
        <v>1</v>
      </c>
      <c r="B14" s="33">
        <v>1</v>
      </c>
      <c r="C14" s="42" t="s">
        <v>45</v>
      </c>
      <c r="D14" s="43" t="s">
        <v>44</v>
      </c>
      <c r="E14" s="25"/>
      <c r="F14" s="29">
        <f t="shared" ref="F14:F15" si="0" xml:space="preserve"> AB14+AQ14+BE14+BS14</f>
        <v>373.1922297783658</v>
      </c>
      <c r="G14" s="30">
        <f t="shared" ref="G14:G15" si="1">H14+I14+J14</f>
        <v>189.76999999999998</v>
      </c>
      <c r="H14" s="21">
        <f t="shared" ref="H14:H15" si="2">X14+AM14+BA14+BO14+CC14+CO14+CZ14+DK14</f>
        <v>163.76999999999998</v>
      </c>
      <c r="I14" s="7">
        <f t="shared" ref="I14:I15" si="3">Z14+AO14+BC14+BQ14+CE14+CQ14+DB14+DM14</f>
        <v>0</v>
      </c>
      <c r="J14" s="23">
        <f t="shared" ref="J14:J15" si="4">R14+AG14+AU14+BI14+BW14+CJ14+CU14+DF14</f>
        <v>26</v>
      </c>
      <c r="K14" s="12">
        <v>30.68</v>
      </c>
      <c r="L14" s="2"/>
      <c r="M14" s="2"/>
      <c r="N14" s="2"/>
      <c r="O14" s="2"/>
      <c r="P14" s="2"/>
      <c r="Q14" s="2"/>
      <c r="R14" s="3">
        <v>17</v>
      </c>
      <c r="S14" s="3"/>
      <c r="T14" s="3"/>
      <c r="U14" s="3"/>
      <c r="V14" s="3"/>
      <c r="W14" s="13"/>
      <c r="X14" s="6">
        <f t="shared" ref="X14:X15" si="5">IF(K14="DQ",0,K14+L14+M14+N14+O14+P14+Q14)</f>
        <v>30.68</v>
      </c>
      <c r="Y14" s="10">
        <f t="shared" ref="Y14:Y15" si="6">R14</f>
        <v>17</v>
      </c>
      <c r="Z14" s="3">
        <f t="shared" ref="Z14:Z15" si="7">(S14*5)+(T14*10)+(U14*10)+(V14*15)+(W14*20)</f>
        <v>0</v>
      </c>
      <c r="AA14" s="11">
        <f t="shared" ref="AA14:AA15" si="8">IF(K14="DQ",0,X14+Y14+Z14)</f>
        <v>47.68</v>
      </c>
      <c r="AB14" s="28">
        <f>(MIN(AA$4:AA$15)/AA14)*100</f>
        <v>91.149328859060404</v>
      </c>
      <c r="AC14" s="12">
        <v>37.43</v>
      </c>
      <c r="AD14" s="2"/>
      <c r="AE14" s="2"/>
      <c r="AF14" s="2"/>
      <c r="AG14" s="3">
        <v>0</v>
      </c>
      <c r="AH14" s="3"/>
      <c r="AI14" s="3"/>
      <c r="AJ14" s="3"/>
      <c r="AK14" s="3"/>
      <c r="AL14" s="3"/>
      <c r="AM14" s="6">
        <f t="shared" ref="AM14:AM15" si="9">IF(AC14="DQ",0,AC14+AD14+AE14+AF14)</f>
        <v>37.43</v>
      </c>
      <c r="AN14" s="10">
        <f t="shared" ref="AN14:AN15" si="10">AG14</f>
        <v>0</v>
      </c>
      <c r="AO14" s="3">
        <f t="shared" ref="AO14:AO15" si="11">(AH14*5)+(AI14*10)+(AJ14*10)+(AK14*15)+(AL14*20)</f>
        <v>0</v>
      </c>
      <c r="AP14" s="11">
        <f t="shared" ref="AP14:AP15" si="12">IF(AC14="DQ",0,AM14+AN14+AO14)</f>
        <v>37.43</v>
      </c>
      <c r="AQ14" s="28">
        <f>(MIN(AP$4:AP$15)/AP14)*100</f>
        <v>100</v>
      </c>
      <c r="AR14" s="12">
        <v>49.71</v>
      </c>
      <c r="AS14" s="2"/>
      <c r="AT14" s="2"/>
      <c r="AU14" s="3">
        <v>6</v>
      </c>
      <c r="AV14" s="3"/>
      <c r="AW14" s="3"/>
      <c r="AX14" s="3"/>
      <c r="AY14" s="3"/>
      <c r="AZ14" s="3"/>
      <c r="BA14" s="6">
        <f t="shared" ref="BA14:BA15" si="13">AR14+AS14+AT14</f>
        <v>49.71</v>
      </c>
      <c r="BB14" s="10">
        <f t="shared" ref="BB14:BB15" si="14">AU14</f>
        <v>6</v>
      </c>
      <c r="BC14" s="3">
        <f t="shared" ref="BC14:BC15" si="15">(AV14*5)+(AW14*10)+(AX14*10)+(AY14*15)+(AZ14*20)</f>
        <v>0</v>
      </c>
      <c r="BD14" s="11">
        <f t="shared" ref="BD14:BD15" si="16">BA14+BB14+BC14</f>
        <v>55.71</v>
      </c>
      <c r="BE14" s="28">
        <f>(MIN(BD$4:BD$15)/BD14)*100</f>
        <v>100</v>
      </c>
      <c r="BF14" s="12">
        <v>45.95</v>
      </c>
      <c r="BG14" s="2"/>
      <c r="BH14" s="2"/>
      <c r="BI14" s="3">
        <v>3</v>
      </c>
      <c r="BJ14" s="3"/>
      <c r="BK14" s="3"/>
      <c r="BL14" s="3"/>
      <c r="BM14" s="3"/>
      <c r="BN14" s="3"/>
      <c r="BO14" s="6">
        <f t="shared" ref="BO14:BO15" si="17">BF14+BG14+BH14</f>
        <v>45.95</v>
      </c>
      <c r="BP14" s="10">
        <f t="shared" ref="BP14:BP15" si="18">BI14</f>
        <v>3</v>
      </c>
      <c r="BQ14" s="3">
        <f t="shared" ref="BQ14:BQ15" si="19">(BJ14*5)+(BK14*10)+(BL14*10)+(BM14*15)+(BN14*20)</f>
        <v>0</v>
      </c>
      <c r="BR14" s="11">
        <f t="shared" ref="BR14:BR15" si="20">IF(BF14="DQ",0,BO14+BP14+BQ14)</f>
        <v>48.95</v>
      </c>
      <c r="BS14" s="28">
        <f>(MIN(BR$4:BR$15)/BR14)*100</f>
        <v>82.04290091930541</v>
      </c>
      <c r="BT14" s="12"/>
      <c r="BU14" s="2"/>
      <c r="BV14" s="2"/>
      <c r="BW14" s="3"/>
      <c r="BX14" s="3"/>
      <c r="BY14" s="3"/>
      <c r="BZ14" s="3"/>
      <c r="CA14" s="3"/>
      <c r="CB14" s="3"/>
      <c r="CC14" s="6">
        <f t="shared" ref="CC14:CC15" si="21">IF(BT14="DQ",0,BT14+BU14+BV14)</f>
        <v>0</v>
      </c>
      <c r="CD14" s="10">
        <f t="shared" ref="CD14:CD15" si="22">BW14</f>
        <v>0</v>
      </c>
      <c r="CE14" s="3">
        <f t="shared" ref="CE14:CE15" si="23">(BX14*5)+(BY14*10)+(BZ14*10)+(CA14*15)+(CB14*20)</f>
        <v>0</v>
      </c>
      <c r="CF14" s="11">
        <f t="shared" ref="CF14:CF15" si="24">IF(BT14="DQ",0,CC14+CD14+CE14)</f>
        <v>0</v>
      </c>
      <c r="CG14" s="28" t="e">
        <f>(MIN(CF$4:CF$15)/CF14)*100</f>
        <v>#DIV/0!</v>
      </c>
      <c r="CH14" s="12"/>
      <c r="CI14" s="2"/>
      <c r="CJ14" s="3"/>
      <c r="CK14" s="3"/>
      <c r="CL14" s="3"/>
      <c r="CM14" s="3"/>
      <c r="CN14" s="3"/>
      <c r="CO14" s="6">
        <f t="shared" ref="CO14:CO15" si="25">CH14+CI14</f>
        <v>0</v>
      </c>
      <c r="CP14" s="10">
        <f t="shared" ref="CP14:CP15" si="26">CJ14/2</f>
        <v>0</v>
      </c>
      <c r="CQ14" s="3">
        <f t="shared" ref="CQ14:CQ15" si="27">(CJ14*5)+(CK14*10)+(CL14*10)+(CM14*15)+(CN14*20)</f>
        <v>0</v>
      </c>
      <c r="CR14" s="11">
        <f t="shared" ref="CR14:CR15" si="28">CO14+CP14+CQ14</f>
        <v>0</v>
      </c>
      <c r="CS14" s="12"/>
      <c r="CT14" s="2"/>
      <c r="CU14" s="3"/>
      <c r="CV14" s="3"/>
      <c r="CW14" s="3"/>
      <c r="CX14" s="3"/>
      <c r="CY14" s="3"/>
      <c r="CZ14" s="6">
        <f t="shared" ref="CZ14:CZ15" si="29">CS14+CT14</f>
        <v>0</v>
      </c>
      <c r="DA14" s="10">
        <f t="shared" ref="DA14:DA15" si="30">CU14/2</f>
        <v>0</v>
      </c>
      <c r="DB14" s="3">
        <f t="shared" ref="DB14:DB15" si="31">(CV14*3)+(CW14*5)+(CX14*5)+(CY14*20)</f>
        <v>0</v>
      </c>
      <c r="DC14" s="11">
        <f t="shared" ref="DC14:DC15" si="32">CZ14+DA14+DB14</f>
        <v>0</v>
      </c>
      <c r="DD14" s="12"/>
      <c r="DE14" s="2"/>
      <c r="DF14" s="3"/>
      <c r="DG14" s="3"/>
      <c r="DH14" s="3"/>
      <c r="DI14" s="3"/>
      <c r="DJ14" s="3"/>
      <c r="DK14" s="6">
        <f t="shared" ref="DK14:DK15" si="33">DD14+DE14</f>
        <v>0</v>
      </c>
      <c r="DL14" s="10">
        <f t="shared" ref="DL14:DL15" si="34">DF14/2</f>
        <v>0</v>
      </c>
      <c r="DM14" s="3">
        <f t="shared" ref="DM14:DM15" si="35">(DG14*3)+(DH14*5)+(DI14*5)+(DJ14*20)</f>
        <v>0</v>
      </c>
      <c r="DN14" s="11">
        <f t="shared" ref="DN14:DN15" si="36">DK14+DL14+DM14</f>
        <v>0</v>
      </c>
    </row>
    <row r="15" spans="1:118" ht="15">
      <c r="A15" s="32">
        <v>5</v>
      </c>
      <c r="B15" s="33">
        <v>2</v>
      </c>
      <c r="C15" s="8" t="s">
        <v>46</v>
      </c>
      <c r="D15" s="43" t="s">
        <v>44</v>
      </c>
      <c r="E15" s="9"/>
      <c r="F15" s="29">
        <f t="shared" si="0"/>
        <v>219.48639837940141</v>
      </c>
      <c r="G15" s="30">
        <f t="shared" si="1"/>
        <v>346.13</v>
      </c>
      <c r="H15" s="21">
        <f t="shared" si="2"/>
        <v>313.13</v>
      </c>
      <c r="I15" s="7">
        <f t="shared" si="3"/>
        <v>0</v>
      </c>
      <c r="J15" s="23">
        <f t="shared" si="4"/>
        <v>33</v>
      </c>
      <c r="K15" s="12">
        <v>90.76</v>
      </c>
      <c r="L15" s="2"/>
      <c r="M15" s="2"/>
      <c r="N15" s="2"/>
      <c r="O15" s="2"/>
      <c r="P15" s="2"/>
      <c r="Q15" s="2"/>
      <c r="R15" s="3">
        <v>23</v>
      </c>
      <c r="S15" s="3"/>
      <c r="T15" s="3"/>
      <c r="U15" s="3"/>
      <c r="V15" s="3"/>
      <c r="W15" s="13"/>
      <c r="X15" s="6">
        <f t="shared" si="5"/>
        <v>90.76</v>
      </c>
      <c r="Y15" s="10">
        <f t="shared" si="6"/>
        <v>23</v>
      </c>
      <c r="Z15" s="3">
        <f t="shared" si="7"/>
        <v>0</v>
      </c>
      <c r="AA15" s="11">
        <f t="shared" si="8"/>
        <v>113.76</v>
      </c>
      <c r="AB15" s="28">
        <f>(MIN(AA$4:AA$15)/AA15)*100</f>
        <v>38.203234880450069</v>
      </c>
      <c r="AC15" s="12">
        <v>99.01</v>
      </c>
      <c r="AD15" s="2"/>
      <c r="AE15" s="2"/>
      <c r="AF15" s="2"/>
      <c r="AG15" s="3">
        <v>0</v>
      </c>
      <c r="AH15" s="3"/>
      <c r="AI15" s="3"/>
      <c r="AJ15" s="3"/>
      <c r="AK15" s="3"/>
      <c r="AL15" s="3"/>
      <c r="AM15" s="6">
        <f t="shared" si="9"/>
        <v>99.01</v>
      </c>
      <c r="AN15" s="10">
        <f t="shared" si="10"/>
        <v>0</v>
      </c>
      <c r="AO15" s="3">
        <f t="shared" si="11"/>
        <v>0</v>
      </c>
      <c r="AP15" s="11">
        <f t="shared" si="12"/>
        <v>99.01</v>
      </c>
      <c r="AQ15" s="28">
        <f>(MIN(AP$4:AP$15)/AP15)*100</f>
        <v>37.804262195737806</v>
      </c>
      <c r="AR15" s="12">
        <v>59.61</v>
      </c>
      <c r="AS15" s="2"/>
      <c r="AT15" s="2"/>
      <c r="AU15" s="3">
        <v>8</v>
      </c>
      <c r="AV15" s="3"/>
      <c r="AW15" s="3"/>
      <c r="AX15" s="3"/>
      <c r="AY15" s="3"/>
      <c r="AZ15" s="3"/>
      <c r="BA15" s="6">
        <f t="shared" si="13"/>
        <v>59.61</v>
      </c>
      <c r="BB15" s="10">
        <f t="shared" si="14"/>
        <v>8</v>
      </c>
      <c r="BC15" s="3">
        <f t="shared" si="15"/>
        <v>0</v>
      </c>
      <c r="BD15" s="11">
        <f t="shared" si="16"/>
        <v>67.61</v>
      </c>
      <c r="BE15" s="28">
        <f>(MIN(BD$4:BD$15)/BD15)*100</f>
        <v>82.399053394468282</v>
      </c>
      <c r="BF15" s="12">
        <v>63.75</v>
      </c>
      <c r="BG15" s="2"/>
      <c r="BH15" s="2"/>
      <c r="BI15" s="3">
        <v>2</v>
      </c>
      <c r="BJ15" s="3"/>
      <c r="BK15" s="3"/>
      <c r="BL15" s="3"/>
      <c r="BM15" s="3"/>
      <c r="BN15" s="3"/>
      <c r="BO15" s="6">
        <f t="shared" si="17"/>
        <v>63.75</v>
      </c>
      <c r="BP15" s="10">
        <f t="shared" si="18"/>
        <v>2</v>
      </c>
      <c r="BQ15" s="3">
        <f t="shared" si="19"/>
        <v>0</v>
      </c>
      <c r="BR15" s="11">
        <f t="shared" si="20"/>
        <v>65.75</v>
      </c>
      <c r="BS15" s="28">
        <f>(MIN(BR$4:BR$15)/BR15)*100</f>
        <v>61.079847908745244</v>
      </c>
      <c r="BT15" s="12"/>
      <c r="BU15" s="2"/>
      <c r="BV15" s="2"/>
      <c r="BW15" s="3"/>
      <c r="BX15" s="3"/>
      <c r="BY15" s="3"/>
      <c r="BZ15" s="3"/>
      <c r="CA15" s="3"/>
      <c r="CB15" s="3"/>
      <c r="CC15" s="6">
        <f t="shared" si="21"/>
        <v>0</v>
      </c>
      <c r="CD15" s="10">
        <f t="shared" si="22"/>
        <v>0</v>
      </c>
      <c r="CE15" s="3">
        <f t="shared" si="23"/>
        <v>0</v>
      </c>
      <c r="CF15" s="11">
        <f t="shared" si="24"/>
        <v>0</v>
      </c>
      <c r="CG15" s="28" t="e">
        <f>(MIN(CF$4:CF$15)/CF15)*100</f>
        <v>#DIV/0!</v>
      </c>
      <c r="CH15" s="12"/>
      <c r="CI15" s="2"/>
      <c r="CJ15" s="3"/>
      <c r="CK15" s="3"/>
      <c r="CL15" s="3"/>
      <c r="CM15" s="3"/>
      <c r="CN15" s="3"/>
      <c r="CO15" s="6">
        <f t="shared" si="25"/>
        <v>0</v>
      </c>
      <c r="CP15" s="10">
        <f t="shared" si="26"/>
        <v>0</v>
      </c>
      <c r="CQ15" s="3">
        <f t="shared" si="27"/>
        <v>0</v>
      </c>
      <c r="CR15" s="11">
        <f t="shared" si="28"/>
        <v>0</v>
      </c>
      <c r="CS15" s="12"/>
      <c r="CT15" s="2"/>
      <c r="CU15" s="3"/>
      <c r="CV15" s="3"/>
      <c r="CW15" s="3"/>
      <c r="CX15" s="3"/>
      <c r="CY15" s="3"/>
      <c r="CZ15" s="6">
        <f t="shared" si="29"/>
        <v>0</v>
      </c>
      <c r="DA15" s="10">
        <f t="shared" si="30"/>
        <v>0</v>
      </c>
      <c r="DB15" s="3">
        <f t="shared" si="31"/>
        <v>0</v>
      </c>
      <c r="DC15" s="11">
        <f t="shared" si="32"/>
        <v>0</v>
      </c>
      <c r="DD15" s="12"/>
      <c r="DE15" s="2"/>
      <c r="DF15" s="3"/>
      <c r="DG15" s="3"/>
      <c r="DH15" s="3"/>
      <c r="DI15" s="3"/>
      <c r="DJ15" s="3"/>
      <c r="DK15" s="6">
        <f t="shared" si="33"/>
        <v>0</v>
      </c>
      <c r="DL15" s="10">
        <f t="shared" si="34"/>
        <v>0</v>
      </c>
      <c r="DM15" s="3">
        <f t="shared" si="35"/>
        <v>0</v>
      </c>
      <c r="DN15" s="11">
        <f t="shared" si="36"/>
        <v>0</v>
      </c>
    </row>
    <row r="19" spans="17:17">
      <c r="Q19" s="26"/>
    </row>
  </sheetData>
  <sortState ref="A3:DN11">
    <sortCondition descending="1" ref="F3:F11"/>
  </sortState>
  <mergeCells count="7">
    <mergeCell ref="CH1:CI1"/>
    <mergeCell ref="F1:J1"/>
    <mergeCell ref="K1:AA1"/>
    <mergeCell ref="AC1:AQ1"/>
    <mergeCell ref="AR1:BE1"/>
    <mergeCell ref="BF1:BR1"/>
    <mergeCell ref="BT1:CG1"/>
  </mergeCells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"/>
  <sheetViews>
    <sheetView workbookViewId="0">
      <selection activeCell="J22" sqref="J22"/>
    </sheetView>
  </sheetViews>
  <sheetFormatPr defaultColWidth="8" defaultRowHeight="12.75"/>
  <cols>
    <col min="1" max="1" width="7.42578125" style="5" customWidth="1"/>
    <col min="2" max="2" width="25.7109375" style="1" customWidth="1"/>
    <col min="3" max="3" width="5.7109375" style="1" customWidth="1"/>
    <col min="4" max="4" width="4.85546875" style="1" customWidth="1"/>
    <col min="5" max="5" width="8.5703125" style="1" customWidth="1"/>
    <col min="6" max="6" width="7.5703125" style="1" customWidth="1"/>
    <col min="7" max="7" width="5.28515625" style="1" customWidth="1"/>
    <col min="8" max="8" width="5.5703125" style="1" customWidth="1"/>
    <col min="9" max="9" width="5" style="1" customWidth="1"/>
    <col min="10" max="10" width="6.5703125" style="1" customWidth="1"/>
    <col min="11" max="16" width="5.5703125" style="1" customWidth="1"/>
    <col min="17" max="17" width="3.85546875" style="1" customWidth="1"/>
    <col min="18" max="20" width="2.28515625" style="1" customWidth="1"/>
    <col min="21" max="21" width="3.5703125" style="1" customWidth="1"/>
    <col min="22" max="22" width="6.7109375" style="1" customWidth="1"/>
    <col min="23" max="23" width="4.5703125" style="1" customWidth="1"/>
    <col min="24" max="24" width="4.28515625" style="1" customWidth="1"/>
    <col min="25" max="25" width="7" style="4" customWidth="1"/>
    <col min="26" max="29" width="5.5703125" style="1" customWidth="1"/>
    <col min="30" max="30" width="3.85546875" style="1" customWidth="1"/>
    <col min="31" max="33" width="2.28515625" style="1" customWidth="1"/>
    <col min="34" max="34" width="3.5703125" style="1" customWidth="1"/>
    <col min="35" max="35" width="6.5703125" style="1" customWidth="1"/>
    <col min="36" max="36" width="4.5703125" style="1" customWidth="1"/>
    <col min="37" max="37" width="4.28515625" style="1" customWidth="1"/>
    <col min="38" max="38" width="6.5703125" style="1" customWidth="1"/>
    <col min="39" max="41" width="5.5703125" style="1" customWidth="1"/>
    <col min="42" max="42" width="3.85546875" style="1" customWidth="1"/>
    <col min="43" max="45" width="2.28515625" style="1" customWidth="1"/>
    <col min="46" max="46" width="3.5703125" style="1" customWidth="1"/>
    <col min="47" max="47" width="6.5703125" style="1" customWidth="1"/>
    <col min="48" max="48" width="4.5703125" style="1" customWidth="1"/>
    <col min="49" max="49" width="4.28515625" style="1" customWidth="1"/>
    <col min="50" max="50" width="6.5703125" style="1" customWidth="1"/>
    <col min="51" max="53" width="5.5703125" style="1" customWidth="1"/>
    <col min="54" max="54" width="3.85546875" style="1" customWidth="1"/>
    <col min="55" max="57" width="2.28515625" style="1" customWidth="1"/>
    <col min="58" max="58" width="3.5703125" style="1" customWidth="1"/>
    <col min="59" max="59" width="6.5703125" style="1" customWidth="1"/>
    <col min="60" max="60" width="4.5703125" style="1" customWidth="1"/>
    <col min="61" max="61" width="4.28515625" style="1" customWidth="1"/>
    <col min="62" max="62" width="6.5703125" style="1" customWidth="1"/>
    <col min="63" max="65" width="5.5703125" style="1" customWidth="1"/>
    <col min="66" max="66" width="3.85546875" style="1" customWidth="1"/>
    <col min="67" max="69" width="2.28515625" style="1" customWidth="1"/>
    <col min="70" max="70" width="3.5703125" style="1" customWidth="1"/>
    <col min="71" max="71" width="6.5703125" style="1" customWidth="1"/>
    <col min="72" max="72" width="4.5703125" style="1" customWidth="1"/>
    <col min="73" max="73" width="4.28515625" style="1" customWidth="1"/>
    <col min="74" max="74" width="6.5703125" style="1" customWidth="1"/>
    <col min="75" max="76" width="5.5703125" style="1" customWidth="1"/>
    <col min="77" max="77" width="3.85546875" style="1" customWidth="1"/>
    <col min="78" max="80" width="2.28515625" style="1" customWidth="1"/>
    <col min="81" max="81" width="3.5703125" style="1" customWidth="1"/>
    <col min="82" max="82" width="6.5703125" style="1" customWidth="1"/>
    <col min="83" max="83" width="4.5703125" style="1" customWidth="1"/>
    <col min="84" max="84" width="4.28515625" style="1" customWidth="1"/>
    <col min="85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6384" width="8" style="1"/>
  </cols>
  <sheetData/>
  <phoneticPr fontId="3" type="noConversion"/>
  <printOptions gridLines="1" gridLinesSet="0"/>
  <pageMargins left="0.25" right="0.25" top="0.5" bottom="0.25" header="0.5" footer="0.5"/>
  <pageSetup paperSize="0" scale="0" horizontalDpi="0" verticalDpi="0" copies="0" r:id="rId1"/>
  <headerFooter alignWithMargins="0">
    <oddHeader>Page &amp;P&amp;RIDPA Match Scoring Spreadsheet (X-Large)</oddHeader>
  </headerFooter>
  <colBreaks count="3" manualBreakCount="3">
    <brk min="9" max="96" man="1"/>
    <brk id="41" man="1"/>
    <brk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Owen</cp:lastModifiedBy>
  <cp:lastPrinted>2011-08-06T22:50:12Z</cp:lastPrinted>
  <dcterms:created xsi:type="dcterms:W3CDTF">2010-05-02T17:04:59Z</dcterms:created>
  <dcterms:modified xsi:type="dcterms:W3CDTF">2015-01-31T18:44:09Z</dcterms:modified>
</cp:coreProperties>
</file>