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85" activeTab="0"/>
  </bookViews>
  <sheets>
    <sheet name="Carbine" sheetId="1" r:id="rId1"/>
    <sheet name="22 Carbine" sheetId="2" r:id="rId2"/>
  </sheets>
  <definedNames/>
  <calcPr fullCalcOnLoad="1"/>
</workbook>
</file>

<file path=xl/sharedStrings.xml><?xml version="1.0" encoding="utf-8"?>
<sst xmlns="http://schemas.openxmlformats.org/spreadsheetml/2006/main" count="297" uniqueCount="64">
  <si>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</si>
  <si>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</si>
  <si>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</si>
  <si>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</si>
  <si>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</si>
  <si>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</si>
  <si>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</si>
  <si>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</si>
  <si>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</si>
  <si>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</si>
  <si>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</si>
  <si>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</si>
  <si>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</si>
  <si>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</si>
  <si>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</si>
  <si>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</si>
  <si>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</si>
  <si>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</si>
  <si>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</si>
  <si>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</si>
  <si>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</si>
  <si>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</si>
  <si>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</si>
  <si>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</si>
  <si>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</si>
  <si>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</si>
  <si>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</si>
  <si>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</si>
  <si>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</si>
  <si>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</si>
  <si>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</si>
  <si>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</si>
  <si>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</si>
  <si>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</si>
  <si>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Open</t>
  </si>
  <si>
    <t>AR22</t>
  </si>
  <si>
    <t>Mark C.</t>
  </si>
  <si>
    <t>AR22 Division</t>
  </si>
  <si>
    <t>Class</t>
  </si>
  <si>
    <t>Ranking</t>
  </si>
  <si>
    <t>Overall</t>
  </si>
  <si>
    <t>Stage Points</t>
  </si>
  <si>
    <t>Stage Points Total</t>
  </si>
  <si>
    <t>TNE</t>
  </si>
  <si>
    <t>Steve H.</t>
  </si>
  <si>
    <t>Larry A.</t>
  </si>
  <si>
    <t>10/22</t>
  </si>
  <si>
    <t>Iron</t>
  </si>
  <si>
    <t>Dennis H.</t>
  </si>
  <si>
    <t>Michael C.</t>
  </si>
  <si>
    <t>Carty W.</t>
  </si>
  <si>
    <t>Auto&gt;5</t>
  </si>
  <si>
    <t>Dave R.</t>
  </si>
  <si>
    <t>Pump&gt;5</t>
  </si>
  <si>
    <t>Juan M.</t>
  </si>
  <si>
    <t>Ken T.</t>
  </si>
  <si>
    <t>John O.</t>
  </si>
  <si>
    <t>Stage Winners</t>
  </si>
  <si>
    <t>Steve C.</t>
  </si>
  <si>
    <t>Gary R</t>
  </si>
  <si>
    <t>Mike Brucia</t>
  </si>
  <si>
    <t>pump&gt;5</t>
  </si>
  <si>
    <t>DNF</t>
  </si>
  <si>
    <t>Dave R.,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</si>
</sst>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1" fillId="24" borderId="31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6" xfId="0" applyNumberFormat="1" applyFont="1" applyFill="1" applyBorder="1" applyAlignment="1" applyProtection="1">
      <alignment horizontal="right" vertical="center"/>
      <protection locked="0"/>
    </xf>
    <xf numFmtId="2" fontId="1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17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0" borderId="22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2" fontId="23" fillId="17" borderId="31" xfId="0" applyNumberFormat="1" applyFont="1" applyFill="1" applyBorder="1" applyAlignment="1" applyProtection="1">
      <alignment horizontal="right" vertical="center"/>
      <protection locked="0"/>
    </xf>
    <xf numFmtId="49" fontId="11" fillId="4" borderId="16" xfId="48" applyNumberFormat="1" applyBorder="1" applyAlignment="1" applyProtection="1">
      <alignment horizontal="center" wrapText="1"/>
      <protection locked="0"/>
    </xf>
    <xf numFmtId="49" fontId="11" fillId="4" borderId="0" xfId="48" applyNumberFormat="1" applyBorder="1" applyAlignment="1" applyProtection="1">
      <alignment horizontal="center" wrapText="1"/>
      <protection locked="0"/>
    </xf>
    <xf numFmtId="2" fontId="11" fillId="4" borderId="0" xfId="48" applyNumberFormat="1" applyBorder="1" applyAlignment="1" applyProtection="1">
      <alignment horizontal="right" vertical="center"/>
      <protection locked="0"/>
    </xf>
    <xf numFmtId="2" fontId="11" fillId="4" borderId="0" xfId="48" applyNumberFormat="1" applyBorder="1" applyAlignment="1" applyProtection="1">
      <alignment horizontal="center" vertical="center"/>
      <protection locked="0"/>
    </xf>
    <xf numFmtId="49" fontId="11" fillId="4" borderId="28" xfId="48" applyNumberForma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5" fillId="25" borderId="0" xfId="48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48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11" fillId="0" borderId="0" xfId="48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2" fontId="1" fillId="0" borderId="31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zoomScalePageLayoutView="0" workbookViewId="0" topLeftCell="A1">
      <selection activeCell="I23" sqref="A1:I23"/>
    </sheetView>
  </sheetViews>
  <sheetFormatPr defaultColWidth="8.00390625" defaultRowHeight="12.75"/>
  <cols>
    <col min="1" max="1" width="8.7109375" style="5" customWidth="1"/>
    <col min="2" max="2" width="11.421875" style="1" customWidth="1"/>
    <col min="3" max="3" width="1.8515625" style="1" customWidth="1"/>
    <col min="4" max="4" width="8.140625" style="1" customWidth="1"/>
    <col min="5" max="5" width="15.140625" style="1" customWidth="1"/>
    <col min="6" max="6" width="8.57421875" style="1" customWidth="1"/>
    <col min="7" max="7" width="7.57421875" style="1" customWidth="1"/>
    <col min="8" max="8" width="5.28125" style="1" customWidth="1"/>
    <col min="9" max="9" width="5.00390625" style="1" customWidth="1"/>
    <col min="10" max="10" width="8.28125" style="1" customWidth="1"/>
    <col min="11" max="16" width="5.57421875" style="1" customWidth="1"/>
    <col min="17" max="17" width="3.8515625" style="1" customWidth="1"/>
    <col min="18" max="18" width="2.28125" style="1" customWidth="1"/>
    <col min="19" max="19" width="2.7109375" style="1" customWidth="1"/>
    <col min="20" max="21" width="2.28125" style="1" customWidth="1"/>
    <col min="22" max="22" width="3.57421875" style="1" customWidth="1"/>
    <col min="23" max="23" width="6.7109375" style="1" customWidth="1"/>
    <col min="24" max="24" width="5.7109375" style="1" customWidth="1"/>
    <col min="25" max="25" width="4.28125" style="1" customWidth="1"/>
    <col min="26" max="26" width="7.00390625" style="4" customWidth="1"/>
    <col min="27" max="27" width="10.00390625" style="1" customWidth="1"/>
    <col min="28" max="28" width="7.8515625" style="1" bestFit="1" customWidth="1"/>
    <col min="29" max="31" width="5.57421875" style="1" customWidth="1"/>
    <col min="32" max="32" width="3.8515625" style="1" customWidth="1"/>
    <col min="33" max="33" width="2.28125" style="1" customWidth="1"/>
    <col min="34" max="34" width="2.7109375" style="1" customWidth="1"/>
    <col min="35" max="36" width="2.28125" style="1" customWidth="1"/>
    <col min="37" max="37" width="3.57421875" style="1" customWidth="1"/>
    <col min="38" max="38" width="8.57421875" style="1" bestFit="1" customWidth="1"/>
    <col min="39" max="39" width="5.7109375" style="1" customWidth="1"/>
    <col min="40" max="40" width="4.28125" style="1" customWidth="1"/>
    <col min="41" max="41" width="6.57421875" style="1" customWidth="1"/>
    <col min="42" max="42" width="9.57421875" style="1" customWidth="1"/>
    <col min="43" max="43" width="7.7109375" style="1" customWidth="1"/>
    <col min="44" max="45" width="5.57421875" style="1" customWidth="1"/>
    <col min="46" max="46" width="3.8515625" style="1" customWidth="1"/>
    <col min="47" max="47" width="2.28125" style="1" customWidth="1"/>
    <col min="48" max="48" width="2.7109375" style="1" customWidth="1"/>
    <col min="49" max="50" width="2.28125" style="1" customWidth="1"/>
    <col min="51" max="51" width="3.57421875" style="1" customWidth="1"/>
    <col min="52" max="52" width="6.57421875" style="1" customWidth="1"/>
    <col min="53" max="53" width="5.7109375" style="1" customWidth="1"/>
    <col min="54" max="54" width="4.28125" style="1" customWidth="1"/>
    <col min="55" max="55" width="6.57421875" style="1" customWidth="1"/>
    <col min="56" max="56" width="7.7109375" style="1" bestFit="1" customWidth="1"/>
    <col min="57" max="57" width="8.8515625" style="1" customWidth="1"/>
    <col min="58" max="59" width="5.57421875" style="1" customWidth="1"/>
    <col min="60" max="60" width="3.8515625" style="1" customWidth="1"/>
    <col min="61" max="64" width="2.28125" style="1" customWidth="1"/>
    <col min="65" max="65" width="3.57421875" style="1" customWidth="1"/>
    <col min="66" max="66" width="6.57421875" style="1" customWidth="1"/>
    <col min="67" max="67" width="5.7109375" style="1" customWidth="1"/>
    <col min="68" max="68" width="4.28125" style="1" customWidth="1"/>
    <col min="69" max="69" width="6.57421875" style="1" customWidth="1"/>
    <col min="70" max="70" width="7.7109375" style="1" bestFit="1" customWidth="1"/>
    <col min="71" max="71" width="7.8515625" style="1" bestFit="1" customWidth="1"/>
    <col min="72" max="73" width="5.57421875" style="1" customWidth="1"/>
    <col min="74" max="74" width="3.8515625" style="1" customWidth="1"/>
    <col min="75" max="78" width="2.28125" style="1" customWidth="1"/>
    <col min="79" max="79" width="3.57421875" style="1" customWidth="1"/>
    <col min="80" max="80" width="6.57421875" style="1" customWidth="1"/>
    <col min="81" max="81" width="4.57421875" style="1" customWidth="1"/>
    <col min="82" max="82" width="4.28125" style="1" customWidth="1"/>
    <col min="83" max="83" width="6.57421875" style="1" customWidth="1"/>
    <col min="84" max="84" width="7.7109375" style="1" bestFit="1" customWidth="1"/>
    <col min="85" max="86" width="5.57421875" style="1" customWidth="1"/>
    <col min="87" max="87" width="3.8515625" style="1" customWidth="1"/>
    <col min="88" max="90" width="2.28125" style="1" customWidth="1"/>
    <col min="91" max="91" width="3.57421875" style="1" customWidth="1"/>
    <col min="92" max="92" width="6.57421875" style="1" customWidth="1"/>
    <col min="93" max="93" width="4.57421875" style="1" customWidth="1"/>
    <col min="94" max="94" width="4.28125" style="1" customWidth="1"/>
    <col min="95" max="95" width="6.57421875" style="1" customWidth="1"/>
    <col min="96" max="97" width="5.57421875" style="1" customWidth="1"/>
    <col min="98" max="98" width="3.8515625" style="1" customWidth="1"/>
    <col min="99" max="101" width="2.28125" style="1" customWidth="1"/>
    <col min="102" max="102" width="3.57421875" style="1" customWidth="1"/>
    <col min="103" max="103" width="6.57421875" style="1" customWidth="1"/>
    <col min="104" max="104" width="4.57421875" style="1" customWidth="1"/>
    <col min="105" max="105" width="4.28125" style="1" customWidth="1"/>
    <col min="106" max="106" width="6.57421875" style="1" customWidth="1"/>
    <col min="107" max="108" width="5.57421875" style="1" customWidth="1"/>
    <col min="109" max="109" width="3.8515625" style="1" customWidth="1"/>
    <col min="110" max="112" width="2.28125" style="1" customWidth="1"/>
    <col min="113" max="113" width="3.57421875" style="1" customWidth="1"/>
    <col min="114" max="114" width="6.57421875" style="1" customWidth="1"/>
    <col min="115" max="115" width="4.57421875" style="1" customWidth="1"/>
    <col min="116" max="116" width="4.28125" style="1" customWidth="1"/>
    <col min="117" max="16384" width="8.00390625" style="1" customWidth="1"/>
  </cols>
  <sheetData>
    <row r="1" spans="1:117" ht="15.75" thickTop="1">
      <c r="A1" s="26" t="s">
        <v>38</v>
      </c>
      <c r="B1" s="26" t="s">
        <v>0</v>
      </c>
      <c r="C1" s="26"/>
      <c r="D1" s="26"/>
      <c r="E1" s="53"/>
      <c r="F1" s="27" t="s">
        <v>1</v>
      </c>
      <c r="G1" s="28"/>
      <c r="H1" s="28"/>
      <c r="I1" s="29"/>
      <c r="J1" s="27" t="s">
        <v>2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5"/>
      <c r="W1" s="26"/>
      <c r="X1" s="26"/>
      <c r="Y1" s="26"/>
      <c r="Z1" s="26"/>
      <c r="AA1" s="26"/>
      <c r="AB1" s="27" t="s">
        <v>3</v>
      </c>
      <c r="AC1" s="66"/>
      <c r="AD1" s="66"/>
      <c r="AE1" s="66"/>
      <c r="AF1" s="66"/>
      <c r="AG1" s="66"/>
      <c r="AH1" s="66"/>
      <c r="AI1" s="66"/>
      <c r="AJ1" s="66"/>
      <c r="AK1" s="65"/>
      <c r="AL1" s="26"/>
      <c r="AM1" s="26"/>
      <c r="AN1" s="26"/>
      <c r="AO1" s="26"/>
      <c r="AP1" s="26"/>
      <c r="AQ1" s="27" t="s">
        <v>4</v>
      </c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5"/>
      <c r="BD1" s="26"/>
      <c r="BE1" s="27" t="s">
        <v>5</v>
      </c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5"/>
      <c r="BS1" s="26" t="s">
        <v>6</v>
      </c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 t="s">
        <v>7</v>
      </c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 t="s">
        <v>8</v>
      </c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 t="s">
        <v>9</v>
      </c>
      <c r="DD1" s="26"/>
      <c r="DE1" s="26"/>
      <c r="DF1" s="26"/>
      <c r="DG1" s="26"/>
      <c r="DH1" s="26"/>
      <c r="DI1" s="26"/>
      <c r="DJ1" s="26"/>
      <c r="DK1" s="26"/>
      <c r="DL1" s="26"/>
      <c r="DM1" s="26"/>
    </row>
    <row r="2" spans="1:117" ht="52.5" thickBot="1">
      <c r="A2" s="15" t="s">
        <v>39</v>
      </c>
      <c r="B2" s="15" t="s">
        <v>10</v>
      </c>
      <c r="C2" s="15" t="s">
        <v>11</v>
      </c>
      <c r="D2" s="15" t="s">
        <v>12</v>
      </c>
      <c r="E2" s="49" t="s">
        <v>42</v>
      </c>
      <c r="F2" s="19" t="s">
        <v>13</v>
      </c>
      <c r="G2" s="20" t="s">
        <v>14</v>
      </c>
      <c r="H2" s="17" t="s">
        <v>15</v>
      </c>
      <c r="I2" s="23" t="s">
        <v>17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5" t="s">
        <v>24</v>
      </c>
      <c r="Q2" s="15" t="s">
        <v>25</v>
      </c>
      <c r="R2" s="15" t="s">
        <v>26</v>
      </c>
      <c r="S2" s="15" t="s">
        <v>27</v>
      </c>
      <c r="T2" s="15" t="s">
        <v>43</v>
      </c>
      <c r="U2" s="15" t="s">
        <v>28</v>
      </c>
      <c r="V2" s="17" t="s">
        <v>29</v>
      </c>
      <c r="W2" s="18" t="s">
        <v>30</v>
      </c>
      <c r="X2" s="15" t="s">
        <v>25</v>
      </c>
      <c r="Y2" s="15" t="s">
        <v>32</v>
      </c>
      <c r="Z2" s="16" t="s">
        <v>33</v>
      </c>
      <c r="AA2" s="49" t="s">
        <v>41</v>
      </c>
      <c r="AB2" s="14" t="s">
        <v>18</v>
      </c>
      <c r="AC2" s="15" t="s">
        <v>19</v>
      </c>
      <c r="AD2" s="15" t="s">
        <v>20</v>
      </c>
      <c r="AE2" s="15" t="s">
        <v>21</v>
      </c>
      <c r="AF2" s="15" t="s">
        <v>25</v>
      </c>
      <c r="AG2" s="15" t="s">
        <v>26</v>
      </c>
      <c r="AH2" s="15" t="s">
        <v>27</v>
      </c>
      <c r="AI2" s="15" t="s">
        <v>43</v>
      </c>
      <c r="AJ2" s="15" t="s">
        <v>28</v>
      </c>
      <c r="AK2" s="15" t="s">
        <v>29</v>
      </c>
      <c r="AL2" s="18" t="s">
        <v>30</v>
      </c>
      <c r="AM2" s="15" t="s">
        <v>25</v>
      </c>
      <c r="AN2" s="15" t="s">
        <v>32</v>
      </c>
      <c r="AO2" s="16" t="s">
        <v>33</v>
      </c>
      <c r="AP2" s="49" t="s">
        <v>41</v>
      </c>
      <c r="AQ2" s="14" t="s">
        <v>18</v>
      </c>
      <c r="AR2" s="15" t="s">
        <v>19</v>
      </c>
      <c r="AS2" s="15" t="s">
        <v>20</v>
      </c>
      <c r="AT2" s="15" t="s">
        <v>25</v>
      </c>
      <c r="AU2" s="15" t="s">
        <v>26</v>
      </c>
      <c r="AV2" s="15" t="s">
        <v>27</v>
      </c>
      <c r="AW2" s="15" t="s">
        <v>43</v>
      </c>
      <c r="AX2" s="15" t="s">
        <v>28</v>
      </c>
      <c r="AY2" s="15" t="s">
        <v>29</v>
      </c>
      <c r="AZ2" s="18" t="s">
        <v>30</v>
      </c>
      <c r="BA2" s="15" t="s">
        <v>25</v>
      </c>
      <c r="BB2" s="15" t="s">
        <v>32</v>
      </c>
      <c r="BC2" s="16" t="s">
        <v>33</v>
      </c>
      <c r="BD2" s="49" t="s">
        <v>41</v>
      </c>
      <c r="BE2" s="14" t="s">
        <v>18</v>
      </c>
      <c r="BF2" s="15" t="s">
        <v>19</v>
      </c>
      <c r="BG2" s="15" t="s">
        <v>20</v>
      </c>
      <c r="BH2" s="15" t="s">
        <v>25</v>
      </c>
      <c r="BI2" s="15" t="s">
        <v>26</v>
      </c>
      <c r="BJ2" s="15" t="s">
        <v>27</v>
      </c>
      <c r="BK2" s="15" t="s">
        <v>43</v>
      </c>
      <c r="BL2" s="15" t="s">
        <v>28</v>
      </c>
      <c r="BM2" s="15" t="s">
        <v>29</v>
      </c>
      <c r="BN2" s="18" t="s">
        <v>30</v>
      </c>
      <c r="BO2" s="15" t="s">
        <v>25</v>
      </c>
      <c r="BP2" s="15" t="s">
        <v>32</v>
      </c>
      <c r="BQ2" s="16" t="s">
        <v>33</v>
      </c>
      <c r="BR2" s="49" t="s">
        <v>41</v>
      </c>
      <c r="BS2" s="14" t="s">
        <v>18</v>
      </c>
      <c r="BT2" s="15" t="s">
        <v>19</v>
      </c>
      <c r="BU2" s="15" t="s">
        <v>20</v>
      </c>
      <c r="BV2" s="15" t="s">
        <v>25</v>
      </c>
      <c r="BW2" s="15" t="s">
        <v>26</v>
      </c>
      <c r="BX2" s="15" t="s">
        <v>27</v>
      </c>
      <c r="BY2" s="15" t="s">
        <v>43</v>
      </c>
      <c r="BZ2" s="15" t="s">
        <v>28</v>
      </c>
      <c r="CA2" s="15" t="s">
        <v>29</v>
      </c>
      <c r="CB2" s="18" t="s">
        <v>30</v>
      </c>
      <c r="CC2" s="15" t="s">
        <v>25</v>
      </c>
      <c r="CD2" s="15" t="s">
        <v>32</v>
      </c>
      <c r="CE2" s="16" t="s">
        <v>33</v>
      </c>
      <c r="CF2" s="49" t="s">
        <v>41</v>
      </c>
      <c r="CG2" s="14" t="s">
        <v>18</v>
      </c>
      <c r="CH2" s="15" t="s">
        <v>19</v>
      </c>
      <c r="CI2" s="15" t="s">
        <v>25</v>
      </c>
      <c r="CJ2" s="15" t="s">
        <v>26</v>
      </c>
      <c r="CK2" s="15" t="s">
        <v>27</v>
      </c>
      <c r="CL2" s="15" t="s">
        <v>28</v>
      </c>
      <c r="CM2" s="15" t="s">
        <v>29</v>
      </c>
      <c r="CN2" s="18" t="s">
        <v>30</v>
      </c>
      <c r="CO2" s="15" t="s">
        <v>25</v>
      </c>
      <c r="CP2" s="15" t="s">
        <v>32</v>
      </c>
      <c r="CQ2" s="16" t="s">
        <v>33</v>
      </c>
      <c r="CR2" s="14" t="s">
        <v>18</v>
      </c>
      <c r="CS2" s="15" t="s">
        <v>19</v>
      </c>
      <c r="CT2" s="15" t="s">
        <v>25</v>
      </c>
      <c r="CU2" s="15" t="s">
        <v>26</v>
      </c>
      <c r="CV2" s="15" t="s">
        <v>27</v>
      </c>
      <c r="CW2" s="15" t="s">
        <v>28</v>
      </c>
      <c r="CX2" s="15" t="s">
        <v>29</v>
      </c>
      <c r="CY2" s="18" t="s">
        <v>30</v>
      </c>
      <c r="CZ2" s="15" t="s">
        <v>25</v>
      </c>
      <c r="DA2" s="15" t="s">
        <v>32</v>
      </c>
      <c r="DB2" s="16" t="s">
        <v>33</v>
      </c>
      <c r="DC2" s="14" t="s">
        <v>18</v>
      </c>
      <c r="DD2" s="15" t="s">
        <v>19</v>
      </c>
      <c r="DE2" s="15" t="s">
        <v>25</v>
      </c>
      <c r="DF2" s="15" t="s">
        <v>26</v>
      </c>
      <c r="DG2" s="15" t="s">
        <v>27</v>
      </c>
      <c r="DH2" s="15" t="s">
        <v>28</v>
      </c>
      <c r="DI2" s="15" t="s">
        <v>29</v>
      </c>
      <c r="DJ2" s="18" t="s">
        <v>30</v>
      </c>
      <c r="DK2" s="15" t="s">
        <v>25</v>
      </c>
      <c r="DL2" s="15" t="s">
        <v>32</v>
      </c>
      <c r="DM2" s="16" t="s">
        <v>33</v>
      </c>
    </row>
    <row r="3" spans="1:117" ht="15.75" thickTop="1">
      <c r="A3" s="39"/>
      <c r="B3" s="39"/>
      <c r="C3" s="39"/>
      <c r="D3" s="39"/>
      <c r="E3" s="50"/>
      <c r="F3" s="40"/>
      <c r="G3" s="41"/>
      <c r="H3" s="42"/>
      <c r="I3" s="43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2"/>
      <c r="W3" s="44"/>
      <c r="X3" s="39"/>
      <c r="Y3" s="39"/>
      <c r="Z3" s="45"/>
      <c r="AA3" s="50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44"/>
      <c r="AM3" s="39"/>
      <c r="AN3" s="39"/>
      <c r="AO3" s="45"/>
      <c r="AP3" s="50"/>
      <c r="AQ3" s="38"/>
      <c r="AR3" s="39"/>
      <c r="AS3" s="39"/>
      <c r="AT3" s="39"/>
      <c r="AU3" s="39"/>
      <c r="AV3" s="39"/>
      <c r="AW3" s="39"/>
      <c r="AX3" s="39"/>
      <c r="AY3" s="39"/>
      <c r="AZ3" s="44"/>
      <c r="BA3" s="39"/>
      <c r="BB3" s="39"/>
      <c r="BC3" s="45"/>
      <c r="BD3" s="50"/>
      <c r="BE3" s="38"/>
      <c r="BF3" s="39"/>
      <c r="BG3" s="39"/>
      <c r="BH3" s="39"/>
      <c r="BI3" s="39"/>
      <c r="BJ3" s="39"/>
      <c r="BK3" s="39"/>
      <c r="BL3" s="39"/>
      <c r="BM3" s="39"/>
      <c r="BN3" s="44"/>
      <c r="BO3" s="39"/>
      <c r="BP3" s="39"/>
      <c r="BQ3" s="45"/>
      <c r="BR3" s="50"/>
      <c r="BS3" s="38"/>
      <c r="BT3" s="39"/>
      <c r="BU3" s="39"/>
      <c r="BV3" s="39"/>
      <c r="BW3" s="39"/>
      <c r="BX3" s="39"/>
      <c r="BY3" s="39"/>
      <c r="BZ3" s="39"/>
      <c r="CA3" s="39"/>
      <c r="CB3" s="44"/>
      <c r="CC3" s="39"/>
      <c r="CD3" s="39"/>
      <c r="CE3" s="45"/>
      <c r="CF3" s="50"/>
      <c r="CG3" s="38"/>
      <c r="CH3" s="39"/>
      <c r="CI3" s="39"/>
      <c r="CJ3" s="39"/>
      <c r="CK3" s="39"/>
      <c r="CL3" s="39"/>
      <c r="CM3" s="39"/>
      <c r="CN3" s="44"/>
      <c r="CO3" s="39"/>
      <c r="CP3" s="39"/>
      <c r="CQ3" s="45"/>
      <c r="CR3" s="38"/>
      <c r="CS3" s="39"/>
      <c r="CT3" s="39"/>
      <c r="CU3" s="39"/>
      <c r="CV3" s="39"/>
      <c r="CW3" s="39"/>
      <c r="CX3" s="39"/>
      <c r="CY3" s="44"/>
      <c r="CZ3" s="39"/>
      <c r="DA3" s="39"/>
      <c r="DB3" s="45"/>
      <c r="DC3" s="38"/>
      <c r="DD3" s="39"/>
      <c r="DE3" s="39"/>
      <c r="DF3" s="39"/>
      <c r="DG3" s="39"/>
      <c r="DH3" s="39"/>
      <c r="DI3" s="39"/>
      <c r="DJ3" s="44"/>
      <c r="DK3" s="39"/>
      <c r="DL3" s="39"/>
      <c r="DM3" s="45"/>
    </row>
    <row r="4" spans="1:117" ht="15">
      <c r="A4" s="13">
        <v>1</v>
      </c>
      <c r="B4" s="56" t="s">
        <v>52</v>
      </c>
      <c r="C4" s="30"/>
      <c r="D4" s="68" t="s">
        <v>51</v>
      </c>
      <c r="E4" s="52">
        <f aca="true" t="shared" si="0" ref="E4:E9">AA4+AP4+BD4+BR4</f>
        <v>383.4006696566465</v>
      </c>
      <c r="F4" s="72">
        <f aca="true" t="shared" si="1" ref="F4:F9">G4+H4+I4</f>
        <v>121.69</v>
      </c>
      <c r="G4" s="21">
        <f aca="true" t="shared" si="2" ref="G4:G9">W4+AL4+AZ4+BN4+CB4+CN4+CY4+DJ4</f>
        <v>116.69</v>
      </c>
      <c r="H4" s="7">
        <f aca="true" t="shared" si="3" ref="H4:H9">Y4+AN4+BB4+BP4+CD4+CP4+DA4+DL4</f>
        <v>5</v>
      </c>
      <c r="I4" s="73">
        <f aca="true" t="shared" si="4" ref="I4:I9">Q4+AF4+AT4+BH4+BV4+CI4+CT4+DE4</f>
        <v>0</v>
      </c>
      <c r="J4" s="11">
        <v>6.56</v>
      </c>
      <c r="K4" s="2">
        <v>6.07</v>
      </c>
      <c r="L4" s="2"/>
      <c r="M4" s="2"/>
      <c r="N4" s="2"/>
      <c r="O4" s="2"/>
      <c r="P4" s="2"/>
      <c r="Q4" s="3"/>
      <c r="R4" s="3"/>
      <c r="S4" s="3"/>
      <c r="T4" s="3"/>
      <c r="U4" s="3"/>
      <c r="V4" s="12"/>
      <c r="W4" s="6">
        <f aca="true" t="shared" si="5" ref="W4:W9">J4+K4+L4+M4+N4+O4+P4</f>
        <v>12.629999999999999</v>
      </c>
      <c r="X4" s="9">
        <f aca="true" t="shared" si="6" ref="X4:X9">Q4</f>
        <v>0</v>
      </c>
      <c r="Y4" s="3">
        <f aca="true" t="shared" si="7" ref="Y4:Y9">(R4*5)+(S4*10)+(T4*15)+(U4*10)+(V4*20)</f>
        <v>0</v>
      </c>
      <c r="Z4" s="10">
        <f aca="true" t="shared" si="8" ref="Z4:Z9">W4+X4+Y4</f>
        <v>12.629999999999999</v>
      </c>
      <c r="AA4" s="51">
        <f aca="true" t="shared" si="9" ref="AA4:AA9">(MIN(Z$4:Z$14)/Z4)*100</f>
        <v>100</v>
      </c>
      <c r="AB4" s="11">
        <v>35.19</v>
      </c>
      <c r="AC4" s="2"/>
      <c r="AD4" s="2"/>
      <c r="AE4" s="2"/>
      <c r="AF4" s="3"/>
      <c r="AG4" s="3"/>
      <c r="AH4" s="3"/>
      <c r="AI4" s="3"/>
      <c r="AJ4" s="3"/>
      <c r="AK4" s="3"/>
      <c r="AL4" s="6">
        <f aca="true" t="shared" si="10" ref="AL4:AL9">AB4+AC4+AD4+AE4</f>
        <v>35.19</v>
      </c>
      <c r="AM4" s="9">
        <f aca="true" t="shared" si="11" ref="AM4:AM9">AF4</f>
        <v>0</v>
      </c>
      <c r="AN4" s="3">
        <f aca="true" t="shared" si="12" ref="AN4:AN9">(AG4*5)+(AH4*10)+(AI4*15)+(AJ4*10)+(AK4*20)</f>
        <v>0</v>
      </c>
      <c r="AO4" s="10">
        <f aca="true" t="shared" si="13" ref="AO4:AO9">AL4+AM4+AN4</f>
        <v>35.19</v>
      </c>
      <c r="AP4" s="51">
        <f aca="true" t="shared" si="14" ref="AP4:AP9">(MIN(AO$4:AO$14)/AO4)*100</f>
        <v>86.04717249218528</v>
      </c>
      <c r="AQ4" s="11">
        <v>31.84</v>
      </c>
      <c r="AR4" s="2"/>
      <c r="AS4" s="2"/>
      <c r="AT4" s="3"/>
      <c r="AU4" s="3">
        <v>1</v>
      </c>
      <c r="AV4" s="3"/>
      <c r="AW4" s="3"/>
      <c r="AX4" s="3"/>
      <c r="AY4" s="3"/>
      <c r="AZ4" s="6">
        <f aca="true" t="shared" si="15" ref="AZ4:AZ9">AQ4+AR4+AS4</f>
        <v>31.84</v>
      </c>
      <c r="BA4" s="9">
        <f aca="true" t="shared" si="16" ref="BA4:BA9">AT4</f>
        <v>0</v>
      </c>
      <c r="BB4" s="3">
        <f aca="true" t="shared" si="17" ref="BB4:BB9">(AU4*5)+(AV4*10)+(AW4*15)+(AX4*10)+(AY4*20)</f>
        <v>5</v>
      </c>
      <c r="BC4" s="10">
        <f aca="true" t="shared" si="18" ref="BC4:BC9">AZ4+BA4+BB4</f>
        <v>36.84</v>
      </c>
      <c r="BD4" s="51">
        <f aca="true" t="shared" si="19" ref="BD4:BD9">(MIN(BC$4:BC$14)/BC4)*100</f>
        <v>100</v>
      </c>
      <c r="BE4" s="11">
        <v>37.03</v>
      </c>
      <c r="BF4" s="2"/>
      <c r="BG4" s="2"/>
      <c r="BH4" s="3"/>
      <c r="BI4" s="3"/>
      <c r="BJ4" s="3"/>
      <c r="BK4" s="3"/>
      <c r="BL4" s="3"/>
      <c r="BM4" s="3"/>
      <c r="BN4" s="6">
        <f aca="true" t="shared" si="20" ref="BN4:BN9">BE4+BF4+BG4</f>
        <v>37.03</v>
      </c>
      <c r="BO4" s="9">
        <f aca="true" t="shared" si="21" ref="BO4:BO9">BH4</f>
        <v>0</v>
      </c>
      <c r="BP4" s="3">
        <f aca="true" t="shared" si="22" ref="BP4:BP9">(BI4*5)+(BJ4*10)+(BK4*15)+(BL4*10)+(BM4*20)</f>
        <v>0</v>
      </c>
      <c r="BQ4" s="10">
        <f aca="true" t="shared" si="23" ref="BQ4:BQ9">BN4+BO4+BP4</f>
        <v>37.03</v>
      </c>
      <c r="BR4" s="51">
        <f aca="true" t="shared" si="24" ref="BR4:BR9">(MIN(BQ$4:BQ$14)/BQ4)*100</f>
        <v>97.35349716446123</v>
      </c>
      <c r="BS4" s="11"/>
      <c r="BT4" s="2"/>
      <c r="BU4" s="2"/>
      <c r="BV4" s="3"/>
      <c r="BW4" s="3"/>
      <c r="BX4" s="3"/>
      <c r="BY4" s="3"/>
      <c r="BZ4" s="3"/>
      <c r="CA4" s="3"/>
      <c r="CB4" s="6"/>
      <c r="CC4" s="9"/>
      <c r="CD4" s="3"/>
      <c r="CE4" s="10"/>
      <c r="CF4" s="63"/>
      <c r="CG4" s="11"/>
      <c r="CH4" s="2"/>
      <c r="CI4" s="3"/>
      <c r="CJ4" s="3"/>
      <c r="CK4" s="3"/>
      <c r="CL4" s="3"/>
      <c r="CM4" s="3"/>
      <c r="CN4" s="6"/>
      <c r="CO4" s="9"/>
      <c r="CP4" s="3"/>
      <c r="CQ4" s="10"/>
      <c r="CR4" s="11"/>
      <c r="CS4" s="2"/>
      <c r="CT4" s="3"/>
      <c r="CU4" s="3"/>
      <c r="CV4" s="3"/>
      <c r="CW4" s="3"/>
      <c r="CX4" s="3"/>
      <c r="CY4" s="6"/>
      <c r="CZ4" s="9"/>
      <c r="DA4" s="3"/>
      <c r="DB4" s="10"/>
      <c r="DC4" s="11"/>
      <c r="DD4" s="2"/>
      <c r="DE4" s="3"/>
      <c r="DF4" s="3"/>
      <c r="DG4" s="3"/>
      <c r="DH4" s="3"/>
      <c r="DI4" s="3"/>
      <c r="DJ4" s="6"/>
      <c r="DK4" s="9"/>
      <c r="DL4" s="3"/>
      <c r="DM4" s="10"/>
    </row>
    <row r="5" spans="1:117" ht="15">
      <c r="A5" s="13">
        <v>2</v>
      </c>
      <c r="B5" s="56" t="s">
        <v>50</v>
      </c>
      <c r="C5" s="67"/>
      <c r="D5" s="67" t="s">
        <v>51</v>
      </c>
      <c r="E5" s="52">
        <f t="shared" si="0"/>
        <v>362.13064534580724</v>
      </c>
      <c r="F5" s="72">
        <f t="shared" si="1"/>
        <v>127.25999999999999</v>
      </c>
      <c r="G5" s="21">
        <f t="shared" si="2"/>
        <v>122.25999999999999</v>
      </c>
      <c r="H5" s="7">
        <f t="shared" si="3"/>
        <v>5</v>
      </c>
      <c r="I5" s="73">
        <f t="shared" si="4"/>
        <v>0</v>
      </c>
      <c r="J5" s="11">
        <v>6.97</v>
      </c>
      <c r="K5" s="2">
        <v>8.66</v>
      </c>
      <c r="L5" s="2"/>
      <c r="M5" s="2"/>
      <c r="N5" s="2"/>
      <c r="O5" s="2"/>
      <c r="P5" s="2"/>
      <c r="Q5" s="3"/>
      <c r="R5" s="3"/>
      <c r="S5" s="3"/>
      <c r="T5" s="3"/>
      <c r="U5" s="3"/>
      <c r="V5" s="12"/>
      <c r="W5" s="6">
        <f t="shared" si="5"/>
        <v>15.629999999999999</v>
      </c>
      <c r="X5" s="9">
        <f t="shared" si="6"/>
        <v>0</v>
      </c>
      <c r="Y5" s="3">
        <f t="shared" si="7"/>
        <v>0</v>
      </c>
      <c r="Z5" s="10">
        <f t="shared" si="8"/>
        <v>15.629999999999999</v>
      </c>
      <c r="AA5" s="51">
        <f t="shared" si="9"/>
        <v>80.80614203454894</v>
      </c>
      <c r="AB5" s="11">
        <v>30.28</v>
      </c>
      <c r="AC5" s="2"/>
      <c r="AD5" s="2"/>
      <c r="AE5" s="2"/>
      <c r="AF5" s="3"/>
      <c r="AG5" s="3"/>
      <c r="AH5" s="3"/>
      <c r="AI5" s="3"/>
      <c r="AJ5" s="3"/>
      <c r="AK5" s="3"/>
      <c r="AL5" s="6">
        <f t="shared" si="10"/>
        <v>30.28</v>
      </c>
      <c r="AM5" s="9">
        <f t="shared" si="11"/>
        <v>0</v>
      </c>
      <c r="AN5" s="3">
        <f t="shared" si="12"/>
        <v>0</v>
      </c>
      <c r="AO5" s="10">
        <f t="shared" si="13"/>
        <v>30.28</v>
      </c>
      <c r="AP5" s="51">
        <f t="shared" si="14"/>
        <v>100</v>
      </c>
      <c r="AQ5" s="11">
        <v>40.3</v>
      </c>
      <c r="AR5" s="2"/>
      <c r="AS5" s="2"/>
      <c r="AT5" s="3"/>
      <c r="AU5" s="3">
        <v>1</v>
      </c>
      <c r="AV5" s="3"/>
      <c r="AW5" s="3"/>
      <c r="AX5" s="3"/>
      <c r="AY5" s="3"/>
      <c r="AZ5" s="6">
        <f t="shared" si="15"/>
        <v>40.3</v>
      </c>
      <c r="BA5" s="9">
        <f t="shared" si="16"/>
        <v>0</v>
      </c>
      <c r="BB5" s="3">
        <f t="shared" si="17"/>
        <v>5</v>
      </c>
      <c r="BC5" s="10">
        <f t="shared" si="18"/>
        <v>45.3</v>
      </c>
      <c r="BD5" s="51">
        <f t="shared" si="19"/>
        <v>81.32450331125828</v>
      </c>
      <c r="BE5" s="11">
        <v>36.05</v>
      </c>
      <c r="BF5" s="2"/>
      <c r="BG5" s="2"/>
      <c r="BH5" s="3"/>
      <c r="BI5" s="3"/>
      <c r="BJ5" s="3"/>
      <c r="BK5" s="3"/>
      <c r="BL5" s="3"/>
      <c r="BM5" s="3"/>
      <c r="BN5" s="6">
        <f t="shared" si="20"/>
        <v>36.05</v>
      </c>
      <c r="BO5" s="9">
        <f t="shared" si="21"/>
        <v>0</v>
      </c>
      <c r="BP5" s="3">
        <f t="shared" si="22"/>
        <v>0</v>
      </c>
      <c r="BQ5" s="10">
        <f t="shared" si="23"/>
        <v>36.05</v>
      </c>
      <c r="BR5" s="51">
        <f t="shared" si="24"/>
        <v>100</v>
      </c>
      <c r="BS5" s="11"/>
      <c r="BT5" s="2"/>
      <c r="BU5" s="2"/>
      <c r="BV5" s="3"/>
      <c r="BW5" s="3"/>
      <c r="BX5" s="3"/>
      <c r="BY5" s="3"/>
      <c r="BZ5" s="3"/>
      <c r="CA5" s="3"/>
      <c r="CB5" s="6">
        <f>BS5+BT5+BU5</f>
        <v>0</v>
      </c>
      <c r="CC5" s="9">
        <f>BV5</f>
        <v>0</v>
      </c>
      <c r="CD5" s="3">
        <f>(BW5*5)+(BX5*10)+(BY5*15)+(BZ5*10)+(CA5*20)</f>
        <v>0</v>
      </c>
      <c r="CE5" s="10">
        <f>CB5+CC5+CD5</f>
        <v>0</v>
      </c>
      <c r="CF5" s="51" t="e">
        <f>(MIN(CE$4:CE$14)/CE5)*100</f>
        <v>#DIV/0!</v>
      </c>
      <c r="CG5" s="11"/>
      <c r="CH5" s="2"/>
      <c r="CI5" s="3"/>
      <c r="CJ5" s="3"/>
      <c r="CK5" s="3"/>
      <c r="CL5" s="3"/>
      <c r="CM5" s="3"/>
      <c r="CN5" s="6">
        <f>CG5+CH5</f>
        <v>0</v>
      </c>
      <c r="CO5" s="9">
        <f>CH5</f>
        <v>0</v>
      </c>
      <c r="CP5" s="3">
        <f>(CJ5*3)+(CK5*5)+(CL5*5)+(CM5*20)</f>
        <v>0</v>
      </c>
      <c r="CQ5" s="10">
        <f>CN5+CO5+CP5</f>
        <v>0</v>
      </c>
      <c r="CR5" s="11"/>
      <c r="CS5" s="2"/>
      <c r="CT5" s="3"/>
      <c r="CU5" s="3"/>
      <c r="CV5" s="3"/>
      <c r="CW5" s="3"/>
      <c r="CX5" s="3"/>
      <c r="CY5" s="6">
        <f>CR5+CS5</f>
        <v>0</v>
      </c>
      <c r="CZ5" s="9">
        <f>CS5</f>
        <v>0</v>
      </c>
      <c r="DA5" s="3">
        <f>(CU5*3)+(CV5*5)+(CW5*5)+(CX5*20)</f>
        <v>0</v>
      </c>
      <c r="DB5" s="10">
        <f>CY5+CZ5+DA5</f>
        <v>0</v>
      </c>
      <c r="DC5" s="11"/>
      <c r="DD5" s="2"/>
      <c r="DE5" s="3"/>
      <c r="DF5" s="3"/>
      <c r="DG5" s="3"/>
      <c r="DH5" s="3"/>
      <c r="DI5" s="3"/>
      <c r="DJ5" s="6">
        <f>DC5+DD5</f>
        <v>0</v>
      </c>
      <c r="DK5" s="9">
        <f>DD5</f>
        <v>0</v>
      </c>
      <c r="DL5" s="3">
        <f>(DF5*3)+(DG5*5)+(DH5*5)+(DI5*20)</f>
        <v>0</v>
      </c>
      <c r="DM5" s="10">
        <f>DJ5+DK5+DL5</f>
        <v>0</v>
      </c>
    </row>
    <row r="6" spans="1:117" ht="15">
      <c r="A6" s="13">
        <v>3</v>
      </c>
      <c r="B6" s="56" t="s">
        <v>59</v>
      </c>
      <c r="C6" s="67"/>
      <c r="D6" s="67" t="s">
        <v>51</v>
      </c>
      <c r="E6" s="52">
        <f t="shared" si="0"/>
        <v>291.98500280983717</v>
      </c>
      <c r="F6" s="72">
        <f t="shared" si="1"/>
        <v>163.24</v>
      </c>
      <c r="G6" s="21">
        <f t="shared" si="2"/>
        <v>163.24</v>
      </c>
      <c r="H6" s="7">
        <f t="shared" si="3"/>
        <v>0</v>
      </c>
      <c r="I6" s="73">
        <f t="shared" si="4"/>
        <v>0</v>
      </c>
      <c r="J6" s="11">
        <v>9.33</v>
      </c>
      <c r="K6" s="2">
        <v>7.82</v>
      </c>
      <c r="L6" s="2"/>
      <c r="M6" s="2"/>
      <c r="N6" s="2"/>
      <c r="O6" s="2"/>
      <c r="P6" s="2"/>
      <c r="Q6" s="3"/>
      <c r="R6" s="3"/>
      <c r="S6" s="3"/>
      <c r="T6" s="3"/>
      <c r="U6" s="3"/>
      <c r="V6" s="12"/>
      <c r="W6" s="6">
        <f t="shared" si="5"/>
        <v>17.15</v>
      </c>
      <c r="X6" s="9">
        <f t="shared" si="6"/>
        <v>0</v>
      </c>
      <c r="Y6" s="3">
        <f t="shared" si="7"/>
        <v>0</v>
      </c>
      <c r="Z6" s="10">
        <f t="shared" si="8"/>
        <v>17.15</v>
      </c>
      <c r="AA6" s="51">
        <f t="shared" si="9"/>
        <v>73.64431486880466</v>
      </c>
      <c r="AB6" s="11">
        <v>42.71</v>
      </c>
      <c r="AC6" s="2"/>
      <c r="AD6" s="2"/>
      <c r="AE6" s="2"/>
      <c r="AF6" s="3"/>
      <c r="AG6" s="3"/>
      <c r="AH6" s="3"/>
      <c r="AI6" s="3"/>
      <c r="AJ6" s="3"/>
      <c r="AK6" s="3"/>
      <c r="AL6" s="6">
        <f t="shared" si="10"/>
        <v>42.71</v>
      </c>
      <c r="AM6" s="9">
        <f t="shared" si="11"/>
        <v>0</v>
      </c>
      <c r="AN6" s="3">
        <f t="shared" si="12"/>
        <v>0</v>
      </c>
      <c r="AO6" s="10">
        <f t="shared" si="13"/>
        <v>42.71</v>
      </c>
      <c r="AP6" s="51">
        <f t="shared" si="14"/>
        <v>70.89674549285881</v>
      </c>
      <c r="AQ6" s="11">
        <v>41.16</v>
      </c>
      <c r="AR6" s="2"/>
      <c r="AS6" s="2"/>
      <c r="AT6" s="3"/>
      <c r="AU6" s="3"/>
      <c r="AV6" s="3"/>
      <c r="AW6" s="3"/>
      <c r="AX6" s="3"/>
      <c r="AY6" s="3"/>
      <c r="AZ6" s="6">
        <f t="shared" si="15"/>
        <v>41.16</v>
      </c>
      <c r="BA6" s="9">
        <f t="shared" si="16"/>
        <v>0</v>
      </c>
      <c r="BB6" s="3">
        <f t="shared" si="17"/>
        <v>0</v>
      </c>
      <c r="BC6" s="10">
        <f t="shared" si="18"/>
        <v>41.16</v>
      </c>
      <c r="BD6" s="51">
        <f t="shared" si="19"/>
        <v>89.50437317784258</v>
      </c>
      <c r="BE6" s="11">
        <v>62.22</v>
      </c>
      <c r="BF6" s="2"/>
      <c r="BG6" s="2"/>
      <c r="BH6" s="3"/>
      <c r="BI6" s="3"/>
      <c r="BJ6" s="3"/>
      <c r="BK6" s="3"/>
      <c r="BL6" s="3"/>
      <c r="BM6" s="3"/>
      <c r="BN6" s="6">
        <f t="shared" si="20"/>
        <v>62.22</v>
      </c>
      <c r="BO6" s="9">
        <f t="shared" si="21"/>
        <v>0</v>
      </c>
      <c r="BP6" s="3">
        <f t="shared" si="22"/>
        <v>0</v>
      </c>
      <c r="BQ6" s="10">
        <f t="shared" si="23"/>
        <v>62.22</v>
      </c>
      <c r="BR6" s="51">
        <f t="shared" si="24"/>
        <v>57.939569270331084</v>
      </c>
      <c r="BS6" s="11"/>
      <c r="BT6" s="2"/>
      <c r="BU6" s="2"/>
      <c r="BV6" s="3"/>
      <c r="BW6" s="3"/>
      <c r="BX6" s="3"/>
      <c r="BY6" s="3"/>
      <c r="BZ6" s="3"/>
      <c r="CA6" s="3"/>
      <c r="CB6" s="6">
        <f>BS6+BT6+BU6</f>
        <v>0</v>
      </c>
      <c r="CC6" s="9">
        <f>BV6</f>
        <v>0</v>
      </c>
      <c r="CD6" s="3">
        <f>(BW6*5)+(BX6*10)+(BY6*15)+(BZ6*10)+(CA6*20)</f>
        <v>0</v>
      </c>
      <c r="CE6" s="10">
        <f>CB6+CC6+CD6</f>
        <v>0</v>
      </c>
      <c r="CF6" s="51" t="e">
        <f>(MIN(CE$4:CE$14)/CE6)*100</f>
        <v>#DIV/0!</v>
      </c>
      <c r="CG6" s="11"/>
      <c r="CH6" s="2"/>
      <c r="CI6" s="3"/>
      <c r="CJ6" s="3"/>
      <c r="CK6" s="3"/>
      <c r="CL6" s="3"/>
      <c r="CM6" s="3"/>
      <c r="CN6" s="6">
        <f>CG6+CH6</f>
        <v>0</v>
      </c>
      <c r="CO6" s="9">
        <f>CH6</f>
        <v>0</v>
      </c>
      <c r="CP6" s="3">
        <f>(CJ6*3)+(CK6*5)+(CL6*5)+(CM6*20)</f>
        <v>0</v>
      </c>
      <c r="CQ6" s="10">
        <f>CN6+CO6+CP6</f>
        <v>0</v>
      </c>
      <c r="CR6" s="11"/>
      <c r="CS6" s="2"/>
      <c r="CT6" s="3"/>
      <c r="CU6" s="3"/>
      <c r="CV6" s="3"/>
      <c r="CW6" s="3"/>
      <c r="CX6" s="3"/>
      <c r="CY6" s="6">
        <f>CR6+CS6</f>
        <v>0</v>
      </c>
      <c r="CZ6" s="9">
        <f>CS6</f>
        <v>0</v>
      </c>
      <c r="DA6" s="3">
        <f>(CU6*3)+(CV6*5)+(CW6*5)+(CX6*20)</f>
        <v>0</v>
      </c>
      <c r="DB6" s="10">
        <f>CY6+CZ6+DA6</f>
        <v>0</v>
      </c>
      <c r="DC6" s="11"/>
      <c r="DD6" s="2"/>
      <c r="DE6" s="3"/>
      <c r="DF6" s="3"/>
      <c r="DG6" s="3"/>
      <c r="DH6" s="3"/>
      <c r="DI6" s="3"/>
      <c r="DJ6" s="6">
        <f>DC6+DD6</f>
        <v>0</v>
      </c>
      <c r="DK6" s="9">
        <f>DD6</f>
        <v>0</v>
      </c>
      <c r="DL6" s="3">
        <f>(DF6*3)+(DG6*5)+(DH6*5)+(DI6*20)</f>
        <v>0</v>
      </c>
      <c r="DM6" s="10">
        <f>DJ6+DK6+DL6</f>
        <v>0</v>
      </c>
    </row>
    <row r="7" spans="1:117" ht="15">
      <c r="A7" s="13">
        <v>4</v>
      </c>
      <c r="B7" s="56" t="s">
        <v>54</v>
      </c>
      <c r="C7" s="67"/>
      <c r="D7" s="67" t="s">
        <v>51</v>
      </c>
      <c r="E7" s="52">
        <f t="shared" si="0"/>
        <v>273.68857413665705</v>
      </c>
      <c r="F7" s="72">
        <f t="shared" si="1"/>
        <v>166.3</v>
      </c>
      <c r="G7" s="21">
        <f t="shared" si="2"/>
        <v>166.3</v>
      </c>
      <c r="H7" s="7">
        <f t="shared" si="3"/>
        <v>0</v>
      </c>
      <c r="I7" s="73">
        <f t="shared" si="4"/>
        <v>0</v>
      </c>
      <c r="J7" s="11">
        <v>15.8</v>
      </c>
      <c r="K7" s="2">
        <v>11.68</v>
      </c>
      <c r="L7" s="2"/>
      <c r="M7" s="2"/>
      <c r="N7" s="2"/>
      <c r="O7" s="2"/>
      <c r="P7" s="2"/>
      <c r="Q7" s="3"/>
      <c r="R7" s="3"/>
      <c r="S7" s="3"/>
      <c r="T7" s="3"/>
      <c r="U7" s="3"/>
      <c r="V7" s="12"/>
      <c r="W7" s="6">
        <f t="shared" si="5"/>
        <v>27.48</v>
      </c>
      <c r="X7" s="9">
        <f t="shared" si="6"/>
        <v>0</v>
      </c>
      <c r="Y7" s="3">
        <f t="shared" si="7"/>
        <v>0</v>
      </c>
      <c r="Z7" s="10">
        <f t="shared" si="8"/>
        <v>27.48</v>
      </c>
      <c r="AA7" s="51">
        <f t="shared" si="9"/>
        <v>45.960698689956324</v>
      </c>
      <c r="AB7" s="11">
        <v>37.63</v>
      </c>
      <c r="AC7" s="2"/>
      <c r="AD7" s="2"/>
      <c r="AE7" s="2"/>
      <c r="AF7" s="3"/>
      <c r="AG7" s="3"/>
      <c r="AH7" s="3"/>
      <c r="AI7" s="3"/>
      <c r="AJ7" s="3"/>
      <c r="AK7" s="3"/>
      <c r="AL7" s="6">
        <f t="shared" si="10"/>
        <v>37.63</v>
      </c>
      <c r="AM7" s="9">
        <f t="shared" si="11"/>
        <v>0</v>
      </c>
      <c r="AN7" s="3">
        <f t="shared" si="12"/>
        <v>0</v>
      </c>
      <c r="AO7" s="10">
        <f t="shared" si="13"/>
        <v>37.63</v>
      </c>
      <c r="AP7" s="51">
        <f t="shared" si="14"/>
        <v>80.46771193196916</v>
      </c>
      <c r="AQ7" s="11">
        <v>58.32</v>
      </c>
      <c r="AR7" s="2"/>
      <c r="AS7" s="2"/>
      <c r="AT7" s="3"/>
      <c r="AU7" s="3"/>
      <c r="AV7" s="3"/>
      <c r="AW7" s="3"/>
      <c r="AX7" s="3"/>
      <c r="AY7" s="3"/>
      <c r="AZ7" s="6">
        <f t="shared" si="15"/>
        <v>58.32</v>
      </c>
      <c r="BA7" s="9">
        <f t="shared" si="16"/>
        <v>0</v>
      </c>
      <c r="BB7" s="3">
        <f t="shared" si="17"/>
        <v>0</v>
      </c>
      <c r="BC7" s="10">
        <f t="shared" si="18"/>
        <v>58.32</v>
      </c>
      <c r="BD7" s="51">
        <f t="shared" si="19"/>
        <v>63.168724279835395</v>
      </c>
      <c r="BE7" s="11">
        <v>42.87</v>
      </c>
      <c r="BF7" s="2"/>
      <c r="BG7" s="2"/>
      <c r="BH7" s="3"/>
      <c r="BI7" s="3"/>
      <c r="BJ7" s="3"/>
      <c r="BK7" s="3"/>
      <c r="BL7" s="3"/>
      <c r="BM7" s="3"/>
      <c r="BN7" s="6">
        <f t="shared" si="20"/>
        <v>42.87</v>
      </c>
      <c r="BO7" s="9">
        <f t="shared" si="21"/>
        <v>0</v>
      </c>
      <c r="BP7" s="3">
        <f t="shared" si="22"/>
        <v>0</v>
      </c>
      <c r="BQ7" s="10">
        <f t="shared" si="23"/>
        <v>42.87</v>
      </c>
      <c r="BR7" s="51">
        <f t="shared" si="24"/>
        <v>84.0914392348962</v>
      </c>
      <c r="BS7" s="11"/>
      <c r="BT7" s="2"/>
      <c r="BU7" s="2"/>
      <c r="BV7" s="3"/>
      <c r="BW7" s="3"/>
      <c r="BX7" s="3"/>
      <c r="BY7" s="3"/>
      <c r="BZ7" s="3"/>
      <c r="CA7" s="3"/>
      <c r="CB7" s="6">
        <f>BS7+BT7+BU7</f>
        <v>0</v>
      </c>
      <c r="CC7" s="9">
        <f>BV7</f>
        <v>0</v>
      </c>
      <c r="CD7" s="3">
        <f>(BW7*5)+(BX7*10)+(BY7*15)+(BZ7*10)+(CA7*20)</f>
        <v>0</v>
      </c>
      <c r="CE7" s="10">
        <f>CB7+CC7+CD7</f>
        <v>0</v>
      </c>
      <c r="CF7" s="51" t="e">
        <f>(MIN(CE$4:CE$14)/CE7)*100</f>
        <v>#DIV/0!</v>
      </c>
      <c r="CG7" s="11"/>
      <c r="CH7" s="2"/>
      <c r="CI7" s="3"/>
      <c r="CJ7" s="3"/>
      <c r="CK7" s="3"/>
      <c r="CL7" s="3"/>
      <c r="CM7" s="3"/>
      <c r="CN7" s="6">
        <f>CG7+CH7</f>
        <v>0</v>
      </c>
      <c r="CO7" s="9">
        <f>CH7</f>
        <v>0</v>
      </c>
      <c r="CP7" s="3">
        <f>(CJ7*3)+(CK7*5)+(CL7*5)+(CM7*20)</f>
        <v>0</v>
      </c>
      <c r="CQ7" s="10">
        <f>CN7+CO7+CP7</f>
        <v>0</v>
      </c>
      <c r="CR7" s="11"/>
      <c r="CS7" s="2"/>
      <c r="CT7" s="3"/>
      <c r="CU7" s="3"/>
      <c r="CV7" s="3"/>
      <c r="CW7" s="3"/>
      <c r="CX7" s="3"/>
      <c r="CY7" s="6">
        <f>CR7+CS7</f>
        <v>0</v>
      </c>
      <c r="CZ7" s="9">
        <f>CS7</f>
        <v>0</v>
      </c>
      <c r="DA7" s="3">
        <f>(CU7*3)+(CV7*5)+(CW7*5)+(CX7*20)</f>
        <v>0</v>
      </c>
      <c r="DB7" s="10">
        <f>CY7+CZ7+DA7</f>
        <v>0</v>
      </c>
      <c r="DC7" s="11"/>
      <c r="DD7" s="2"/>
      <c r="DE7" s="3"/>
      <c r="DF7" s="3"/>
      <c r="DG7" s="3"/>
      <c r="DH7" s="3"/>
      <c r="DI7" s="3"/>
      <c r="DJ7" s="6">
        <f>DC7+DD7</f>
        <v>0</v>
      </c>
      <c r="DK7" s="9">
        <f>DD7</f>
        <v>0</v>
      </c>
      <c r="DL7" s="3">
        <f>(DF7*3)+(DG7*5)+(DH7*5)+(DI7*20)</f>
        <v>0</v>
      </c>
      <c r="DM7" s="10">
        <f>DJ7+DK7+DL7</f>
        <v>0</v>
      </c>
    </row>
    <row r="8" spans="1:117" ht="15">
      <c r="A8" s="13">
        <v>5</v>
      </c>
      <c r="B8" s="56" t="s">
        <v>55</v>
      </c>
      <c r="C8" s="67"/>
      <c r="D8" s="67" t="s">
        <v>51</v>
      </c>
      <c r="E8" s="52">
        <f t="shared" si="0"/>
        <v>268.6117028705224</v>
      </c>
      <c r="F8" s="72">
        <f t="shared" si="1"/>
        <v>167.44</v>
      </c>
      <c r="G8" s="21">
        <f t="shared" si="2"/>
        <v>167.44</v>
      </c>
      <c r="H8" s="7">
        <f t="shared" si="3"/>
        <v>0</v>
      </c>
      <c r="I8" s="73">
        <f t="shared" si="4"/>
        <v>0</v>
      </c>
      <c r="J8" s="11">
        <v>7.29</v>
      </c>
      <c r="K8" s="2">
        <v>21.57</v>
      </c>
      <c r="L8" s="2"/>
      <c r="M8" s="2"/>
      <c r="N8" s="2"/>
      <c r="O8" s="2"/>
      <c r="P8" s="2"/>
      <c r="Q8" s="3"/>
      <c r="R8" s="3"/>
      <c r="S8" s="3"/>
      <c r="T8" s="3"/>
      <c r="U8" s="3"/>
      <c r="V8" s="12"/>
      <c r="W8" s="6">
        <f t="shared" si="5"/>
        <v>28.86</v>
      </c>
      <c r="X8" s="9">
        <f t="shared" si="6"/>
        <v>0</v>
      </c>
      <c r="Y8" s="3">
        <f t="shared" si="7"/>
        <v>0</v>
      </c>
      <c r="Z8" s="10">
        <f t="shared" si="8"/>
        <v>28.86</v>
      </c>
      <c r="AA8" s="51">
        <f t="shared" si="9"/>
        <v>43.762993762993766</v>
      </c>
      <c r="AB8" s="11">
        <v>39.02</v>
      </c>
      <c r="AC8" s="2"/>
      <c r="AD8" s="2"/>
      <c r="AE8" s="2"/>
      <c r="AF8" s="3"/>
      <c r="AG8" s="3"/>
      <c r="AH8" s="3"/>
      <c r="AI8" s="3"/>
      <c r="AJ8" s="3"/>
      <c r="AK8" s="3"/>
      <c r="AL8" s="6">
        <f t="shared" si="10"/>
        <v>39.02</v>
      </c>
      <c r="AM8" s="9">
        <f t="shared" si="11"/>
        <v>0</v>
      </c>
      <c r="AN8" s="3">
        <f t="shared" si="12"/>
        <v>0</v>
      </c>
      <c r="AO8" s="10">
        <f t="shared" si="13"/>
        <v>39.02</v>
      </c>
      <c r="AP8" s="51">
        <f t="shared" si="14"/>
        <v>77.60123013839056</v>
      </c>
      <c r="AQ8" s="11">
        <v>53.78</v>
      </c>
      <c r="AR8" s="2"/>
      <c r="AS8" s="2"/>
      <c r="AT8" s="3"/>
      <c r="AU8" s="3"/>
      <c r="AV8" s="3"/>
      <c r="AW8" s="3"/>
      <c r="AX8" s="3"/>
      <c r="AY8" s="3"/>
      <c r="AZ8" s="6">
        <f t="shared" si="15"/>
        <v>53.78</v>
      </c>
      <c r="BA8" s="9">
        <f t="shared" si="16"/>
        <v>0</v>
      </c>
      <c r="BB8" s="3">
        <f t="shared" si="17"/>
        <v>0</v>
      </c>
      <c r="BC8" s="10">
        <f t="shared" si="18"/>
        <v>53.78</v>
      </c>
      <c r="BD8" s="51">
        <f t="shared" si="19"/>
        <v>68.50130159910748</v>
      </c>
      <c r="BE8" s="11">
        <v>45.78</v>
      </c>
      <c r="BF8" s="2"/>
      <c r="BG8" s="2"/>
      <c r="BH8" s="3"/>
      <c r="BI8" s="3"/>
      <c r="BJ8" s="3"/>
      <c r="BK8" s="3"/>
      <c r="BL8" s="3"/>
      <c r="BM8" s="3"/>
      <c r="BN8" s="6">
        <f t="shared" si="20"/>
        <v>45.78</v>
      </c>
      <c r="BO8" s="9">
        <f t="shared" si="21"/>
        <v>0</v>
      </c>
      <c r="BP8" s="3">
        <f t="shared" si="22"/>
        <v>0</v>
      </c>
      <c r="BQ8" s="10">
        <f t="shared" si="23"/>
        <v>45.78</v>
      </c>
      <c r="BR8" s="51">
        <f t="shared" si="24"/>
        <v>78.74617737003057</v>
      </c>
      <c r="BS8" s="11"/>
      <c r="BT8" s="2"/>
      <c r="BU8" s="2"/>
      <c r="BV8" s="3"/>
      <c r="BW8" s="3"/>
      <c r="BX8" s="3"/>
      <c r="BY8" s="3"/>
      <c r="BZ8" s="3"/>
      <c r="CA8" s="3"/>
      <c r="CB8" s="6">
        <f>BS8+BT8+BU8</f>
        <v>0</v>
      </c>
      <c r="CC8" s="9">
        <f>BV8</f>
        <v>0</v>
      </c>
      <c r="CD8" s="3">
        <f>(BW8*5)+(BX8*10)+(BY8*15)+(BZ8*10)+(CA8*20)</f>
        <v>0</v>
      </c>
      <c r="CE8" s="10">
        <f>CB8+CC8+CD8</f>
        <v>0</v>
      </c>
      <c r="CF8" s="51" t="e">
        <f>(MIN(CE$4:CE$14)/CE8)*100</f>
        <v>#DIV/0!</v>
      </c>
      <c r="CG8" s="11"/>
      <c r="CH8" s="2"/>
      <c r="CI8" s="3"/>
      <c r="CJ8" s="3"/>
      <c r="CK8" s="3"/>
      <c r="CL8" s="3"/>
      <c r="CM8" s="3"/>
      <c r="CN8" s="6">
        <f>CG8+CH8</f>
        <v>0</v>
      </c>
      <c r="CO8" s="9">
        <f>CH8</f>
        <v>0</v>
      </c>
      <c r="CP8" s="3">
        <f>(CJ8*3)+(CK8*5)+(CL8*5)+(CM8*20)</f>
        <v>0</v>
      </c>
      <c r="CQ8" s="10">
        <f>CN8+CO8+CP8</f>
        <v>0</v>
      </c>
      <c r="CR8" s="11"/>
      <c r="CS8" s="2"/>
      <c r="CT8" s="3"/>
      <c r="CU8" s="3"/>
      <c r="CV8" s="3"/>
      <c r="CW8" s="3"/>
      <c r="CX8" s="3"/>
      <c r="CY8" s="6">
        <f>CR8+CS8</f>
        <v>0</v>
      </c>
      <c r="CZ8" s="9">
        <f>CS8</f>
        <v>0</v>
      </c>
      <c r="DA8" s="3">
        <f>(CU8*3)+(CV8*5)+(CW8*5)+(CX8*20)</f>
        <v>0</v>
      </c>
      <c r="DB8" s="10">
        <f>CY8+CZ8+DA8</f>
        <v>0</v>
      </c>
      <c r="DC8" s="11"/>
      <c r="DD8" s="2"/>
      <c r="DE8" s="3"/>
      <c r="DF8" s="3"/>
      <c r="DG8" s="3"/>
      <c r="DH8" s="3"/>
      <c r="DI8" s="3"/>
      <c r="DJ8" s="6">
        <f>DC8+DD8</f>
        <v>0</v>
      </c>
      <c r="DK8" s="9">
        <f>DD8</f>
        <v>0</v>
      </c>
      <c r="DL8" s="3">
        <f>(DF8*3)+(DG8*5)+(DH8*5)+(DI8*20)</f>
        <v>0</v>
      </c>
      <c r="DM8" s="10">
        <f>DJ8+DK8+DL8</f>
        <v>0</v>
      </c>
    </row>
    <row r="9" spans="1:117" ht="15">
      <c r="A9" s="13">
        <v>6</v>
      </c>
      <c r="B9" s="56" t="s">
        <v>49</v>
      </c>
      <c r="C9" s="67"/>
      <c r="D9" s="67" t="s">
        <v>51</v>
      </c>
      <c r="E9" s="52">
        <f t="shared" si="0"/>
        <v>198.37460494229276</v>
      </c>
      <c r="F9" s="72">
        <f t="shared" si="1"/>
        <v>227.41</v>
      </c>
      <c r="G9" s="21">
        <f t="shared" si="2"/>
        <v>227.41</v>
      </c>
      <c r="H9" s="7">
        <f t="shared" si="3"/>
        <v>0</v>
      </c>
      <c r="I9" s="73">
        <f t="shared" si="4"/>
        <v>0</v>
      </c>
      <c r="J9" s="11">
        <v>23.43</v>
      </c>
      <c r="K9" s="2">
        <v>12.32</v>
      </c>
      <c r="L9" s="2"/>
      <c r="M9" s="2"/>
      <c r="N9" s="2"/>
      <c r="O9" s="2"/>
      <c r="P9" s="2"/>
      <c r="Q9" s="3"/>
      <c r="R9" s="3"/>
      <c r="S9" s="3"/>
      <c r="T9" s="3"/>
      <c r="U9" s="3"/>
      <c r="V9" s="12"/>
      <c r="W9" s="6">
        <f t="shared" si="5"/>
        <v>35.75</v>
      </c>
      <c r="X9" s="9">
        <f t="shared" si="6"/>
        <v>0</v>
      </c>
      <c r="Y9" s="3">
        <f t="shared" si="7"/>
        <v>0</v>
      </c>
      <c r="Z9" s="10">
        <f t="shared" si="8"/>
        <v>35.75</v>
      </c>
      <c r="AA9" s="51">
        <f t="shared" si="9"/>
        <v>35.32867132867133</v>
      </c>
      <c r="AB9" s="11">
        <v>52.54</v>
      </c>
      <c r="AC9" s="2"/>
      <c r="AD9" s="2"/>
      <c r="AE9" s="2"/>
      <c r="AF9" s="3"/>
      <c r="AG9" s="3"/>
      <c r="AH9" s="3"/>
      <c r="AI9" s="3"/>
      <c r="AJ9" s="3"/>
      <c r="AK9" s="3"/>
      <c r="AL9" s="6">
        <f t="shared" si="10"/>
        <v>52.54</v>
      </c>
      <c r="AM9" s="9">
        <f t="shared" si="11"/>
        <v>0</v>
      </c>
      <c r="AN9" s="3">
        <f t="shared" si="12"/>
        <v>0</v>
      </c>
      <c r="AO9" s="10">
        <f t="shared" si="13"/>
        <v>52.54</v>
      </c>
      <c r="AP9" s="51">
        <f t="shared" si="14"/>
        <v>57.63228016749144</v>
      </c>
      <c r="AQ9" s="11">
        <v>75.31</v>
      </c>
      <c r="AR9" s="2"/>
      <c r="AS9" s="2"/>
      <c r="AT9" s="3"/>
      <c r="AU9" s="3"/>
      <c r="AV9" s="3"/>
      <c r="AW9" s="3"/>
      <c r="AX9" s="3"/>
      <c r="AY9" s="3"/>
      <c r="AZ9" s="6">
        <f t="shared" si="15"/>
        <v>75.31</v>
      </c>
      <c r="BA9" s="9">
        <f t="shared" si="16"/>
        <v>0</v>
      </c>
      <c r="BB9" s="3">
        <f t="shared" si="17"/>
        <v>0</v>
      </c>
      <c r="BC9" s="10">
        <f t="shared" si="18"/>
        <v>75.31</v>
      </c>
      <c r="BD9" s="51">
        <f t="shared" si="19"/>
        <v>48.91780640021246</v>
      </c>
      <c r="BE9" s="11">
        <v>63.81</v>
      </c>
      <c r="BF9" s="2"/>
      <c r="BG9" s="2"/>
      <c r="BH9" s="3"/>
      <c r="BI9" s="3"/>
      <c r="BJ9" s="3"/>
      <c r="BK9" s="3"/>
      <c r="BL9" s="3"/>
      <c r="BM9" s="3"/>
      <c r="BN9" s="6">
        <f t="shared" si="20"/>
        <v>63.81</v>
      </c>
      <c r="BO9" s="9">
        <f t="shared" si="21"/>
        <v>0</v>
      </c>
      <c r="BP9" s="3">
        <f t="shared" si="22"/>
        <v>0</v>
      </c>
      <c r="BQ9" s="10">
        <f t="shared" si="23"/>
        <v>63.81</v>
      </c>
      <c r="BR9" s="51">
        <f t="shared" si="24"/>
        <v>56.49584704591756</v>
      </c>
      <c r="BS9" s="11"/>
      <c r="BT9" s="2"/>
      <c r="BU9" s="2"/>
      <c r="BV9" s="3"/>
      <c r="BW9" s="3"/>
      <c r="BX9" s="3"/>
      <c r="BY9" s="3"/>
      <c r="BZ9" s="3"/>
      <c r="CA9" s="3"/>
      <c r="CB9" s="6">
        <f>BS9+BT9+BU9</f>
        <v>0</v>
      </c>
      <c r="CC9" s="9">
        <f>BV9</f>
        <v>0</v>
      </c>
      <c r="CD9" s="3">
        <f>(BW9*5)+(BX9*10)+(BY9*15)+(BZ9*10)+(CA9*20)</f>
        <v>0</v>
      </c>
      <c r="CE9" s="10">
        <f>CB9+CC9+CD9</f>
        <v>0</v>
      </c>
      <c r="CF9" s="51" t="e">
        <f>(MIN(CE$4:CE$14)/CE9)*100</f>
        <v>#DIV/0!</v>
      </c>
      <c r="CG9" s="11"/>
      <c r="CH9" s="2"/>
      <c r="CI9" s="3"/>
      <c r="CJ9" s="3"/>
      <c r="CK9" s="3"/>
      <c r="CL9" s="3"/>
      <c r="CM9" s="3"/>
      <c r="CN9" s="6">
        <f>CG9+CH9</f>
        <v>0</v>
      </c>
      <c r="CO9" s="9">
        <f>CH9</f>
        <v>0</v>
      </c>
      <c r="CP9" s="3">
        <f>(CJ9*3)+(CK9*5)+(CL9*5)+(CM9*20)</f>
        <v>0</v>
      </c>
      <c r="CQ9" s="10">
        <f>CN9+CO9+CP9</f>
        <v>0</v>
      </c>
      <c r="CR9" s="11"/>
      <c r="CS9" s="2"/>
      <c r="CT9" s="3"/>
      <c r="CU9" s="3"/>
      <c r="CV9" s="3"/>
      <c r="CW9" s="3"/>
      <c r="CX9" s="3"/>
      <c r="CY9" s="6">
        <f>CR9+CS9</f>
        <v>0</v>
      </c>
      <c r="CZ9" s="9">
        <f>CS9</f>
        <v>0</v>
      </c>
      <c r="DA9" s="3">
        <f>(CU9*3)+(CV9*5)+(CW9*5)+(CX9*20)</f>
        <v>0</v>
      </c>
      <c r="DB9" s="10">
        <f>CY9+CZ9+DA9</f>
        <v>0</v>
      </c>
      <c r="DC9" s="11"/>
      <c r="DD9" s="2"/>
      <c r="DE9" s="3"/>
      <c r="DF9" s="3"/>
      <c r="DG9" s="3"/>
      <c r="DH9" s="3"/>
      <c r="DI9" s="3"/>
      <c r="DJ9" s="6">
        <f>DC9+DD9</f>
        <v>0</v>
      </c>
      <c r="DK9" s="9">
        <f>DD9</f>
        <v>0</v>
      </c>
      <c r="DL9" s="3">
        <f>(DF9*3)+(DG9*5)+(DH9*5)+(DI9*20)</f>
        <v>0</v>
      </c>
      <c r="DM9" s="10">
        <f>DJ9+DK9+DL9</f>
        <v>0</v>
      </c>
    </row>
    <row r="10" spans="1:117" ht="15">
      <c r="A10" s="13"/>
      <c r="B10" s="56"/>
      <c r="C10" s="67"/>
      <c r="D10" s="67"/>
      <c r="E10" s="52"/>
      <c r="F10" s="72"/>
      <c r="G10" s="21"/>
      <c r="H10" s="7"/>
      <c r="I10" s="73"/>
      <c r="J10" s="11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12"/>
      <c r="W10" s="6"/>
      <c r="X10" s="9"/>
      <c r="Y10" s="3"/>
      <c r="Z10" s="10"/>
      <c r="AA10" s="51"/>
      <c r="AB10" s="11"/>
      <c r="AC10" s="2"/>
      <c r="AD10" s="2"/>
      <c r="AE10" s="2"/>
      <c r="AF10" s="3"/>
      <c r="AG10" s="3"/>
      <c r="AH10" s="3"/>
      <c r="AI10" s="3"/>
      <c r="AJ10" s="3"/>
      <c r="AK10" s="3"/>
      <c r="AL10" s="6"/>
      <c r="AM10" s="9"/>
      <c r="AN10" s="3"/>
      <c r="AO10" s="10"/>
      <c r="AP10" s="51"/>
      <c r="AQ10" s="11"/>
      <c r="AR10" s="2"/>
      <c r="AS10" s="2"/>
      <c r="AT10" s="3"/>
      <c r="AU10" s="3"/>
      <c r="AV10" s="3"/>
      <c r="AW10" s="3"/>
      <c r="AX10" s="3"/>
      <c r="AY10" s="3"/>
      <c r="AZ10" s="6"/>
      <c r="BA10" s="9"/>
      <c r="BB10" s="3"/>
      <c r="BC10" s="10"/>
      <c r="BD10" s="51"/>
      <c r="BE10" s="11"/>
      <c r="BF10" s="2"/>
      <c r="BG10" s="2"/>
      <c r="BH10" s="3"/>
      <c r="BI10" s="3"/>
      <c r="BJ10" s="3"/>
      <c r="BK10" s="3"/>
      <c r="BL10" s="3"/>
      <c r="BM10" s="3"/>
      <c r="BN10" s="6"/>
      <c r="BO10" s="9"/>
      <c r="BP10" s="3"/>
      <c r="BQ10" s="10"/>
      <c r="BR10" s="51"/>
      <c r="BS10" s="11"/>
      <c r="BT10" s="2"/>
      <c r="BU10" s="2"/>
      <c r="BV10" s="3"/>
      <c r="BW10" s="3"/>
      <c r="BX10" s="3"/>
      <c r="BY10" s="3"/>
      <c r="BZ10" s="3"/>
      <c r="CA10" s="3"/>
      <c r="CB10" s="6"/>
      <c r="CC10" s="9"/>
      <c r="CD10" s="3"/>
      <c r="CE10" s="10"/>
      <c r="CF10" s="51"/>
      <c r="CG10" s="11"/>
      <c r="CH10" s="2"/>
      <c r="CI10" s="3"/>
      <c r="CJ10" s="3"/>
      <c r="CK10" s="3"/>
      <c r="CL10" s="3"/>
      <c r="CM10" s="3"/>
      <c r="CN10" s="6"/>
      <c r="CO10" s="9"/>
      <c r="CP10" s="3"/>
      <c r="CQ10" s="10"/>
      <c r="CR10" s="11"/>
      <c r="CS10" s="2"/>
      <c r="CT10" s="3"/>
      <c r="CU10" s="3"/>
      <c r="CV10" s="3"/>
      <c r="CW10" s="3"/>
      <c r="CX10" s="3"/>
      <c r="CY10" s="6"/>
      <c r="CZ10" s="9"/>
      <c r="DA10" s="3"/>
      <c r="DB10" s="10"/>
      <c r="DC10" s="11"/>
      <c r="DD10" s="2"/>
      <c r="DE10" s="3"/>
      <c r="DF10" s="3"/>
      <c r="DG10" s="3"/>
      <c r="DH10" s="3"/>
      <c r="DI10" s="3"/>
      <c r="DJ10" s="6"/>
      <c r="DK10" s="9"/>
      <c r="DL10" s="3"/>
      <c r="DM10" s="10"/>
    </row>
    <row r="11" spans="1:117" ht="15">
      <c r="A11" s="13">
        <v>1</v>
      </c>
      <c r="B11" s="8" t="s">
        <v>58</v>
      </c>
      <c r="C11" s="60"/>
      <c r="D11" s="60" t="s">
        <v>34</v>
      </c>
      <c r="E11" s="52">
        <f>AA11+AP11+BD11+BR11</f>
        <v>308.72623793135284</v>
      </c>
      <c r="F11" s="72">
        <f>G11+H11+I11</f>
        <v>149.77</v>
      </c>
      <c r="G11" s="21">
        <f>W11+AL11+AZ11+BN11+CB11+CN11+CY11+DJ11</f>
        <v>149.77</v>
      </c>
      <c r="H11" s="7">
        <f>Y11+AN11+BB11+BP11+CD11+CP11+DA11+DL11</f>
        <v>0</v>
      </c>
      <c r="I11" s="73">
        <f>Q11+AF11+AT11+BH11+BV11+CI11+CT11+DE11</f>
        <v>0</v>
      </c>
      <c r="J11" s="11">
        <v>9.18</v>
      </c>
      <c r="K11" s="2">
        <v>8.63</v>
      </c>
      <c r="L11" s="2"/>
      <c r="M11" s="2"/>
      <c r="N11" s="2"/>
      <c r="O11" s="2"/>
      <c r="P11" s="2"/>
      <c r="Q11" s="3"/>
      <c r="R11" s="3"/>
      <c r="S11" s="3"/>
      <c r="T11" s="3"/>
      <c r="U11" s="3"/>
      <c r="V11" s="12"/>
      <c r="W11" s="6">
        <f>J11+K11+L11+M11+N11+O11+P11</f>
        <v>17.810000000000002</v>
      </c>
      <c r="X11" s="9">
        <f>Q11</f>
        <v>0</v>
      </c>
      <c r="Y11" s="3">
        <f>(R11*5)+(S11*10)+(T11*15)+(U11*10)+(V11*20)</f>
        <v>0</v>
      </c>
      <c r="Z11" s="35">
        <f>W11+X11+Y11</f>
        <v>17.810000000000002</v>
      </c>
      <c r="AA11" s="51">
        <f>(MIN(Z$4:Z$14)/Z11)*100</f>
        <v>70.91521617069061</v>
      </c>
      <c r="AB11" s="36">
        <v>46.21</v>
      </c>
      <c r="AC11" s="2"/>
      <c r="AD11" s="2"/>
      <c r="AE11" s="2"/>
      <c r="AF11" s="3"/>
      <c r="AG11" s="3"/>
      <c r="AH11" s="3"/>
      <c r="AI11" s="3"/>
      <c r="AJ11" s="3"/>
      <c r="AK11" s="3"/>
      <c r="AL11" s="6">
        <f>AB11+AC11+AD11+AE11</f>
        <v>46.21</v>
      </c>
      <c r="AM11" s="9">
        <f>AF11</f>
        <v>0</v>
      </c>
      <c r="AN11" s="3">
        <f>(AG11*5)+(AH11*10)+(AI11*15)+(AJ11*10)+(AK11*20)</f>
        <v>0</v>
      </c>
      <c r="AO11" s="35">
        <f>AL11+AM11+AN11</f>
        <v>46.21</v>
      </c>
      <c r="AP11" s="51">
        <f>(MIN(AO$4:AO$14)/AO11)*100</f>
        <v>65.52694222029864</v>
      </c>
      <c r="AQ11" s="11">
        <v>48.04</v>
      </c>
      <c r="AR11" s="2"/>
      <c r="AS11" s="2"/>
      <c r="AT11" s="3"/>
      <c r="AU11" s="3"/>
      <c r="AV11" s="3"/>
      <c r="AW11" s="3"/>
      <c r="AX11" s="3"/>
      <c r="AY11" s="3"/>
      <c r="AZ11" s="6">
        <f>AQ11+AR11+AS11</f>
        <v>48.04</v>
      </c>
      <c r="BA11" s="9">
        <f>AT11</f>
        <v>0</v>
      </c>
      <c r="BB11" s="3">
        <f>(AU11*5)+(AV11*10)+(AW11*15)+(AX11*10)+(AY11*20)</f>
        <v>0</v>
      </c>
      <c r="BC11" s="35">
        <f>AZ11+BA11+BB11</f>
        <v>48.04</v>
      </c>
      <c r="BD11" s="51">
        <f>(MIN(BC$4:BC$14)/BC11)*100</f>
        <v>76.68609492089927</v>
      </c>
      <c r="BE11" s="11">
        <v>37.71</v>
      </c>
      <c r="BF11" s="2"/>
      <c r="BG11" s="2"/>
      <c r="BH11" s="3"/>
      <c r="BI11" s="3"/>
      <c r="BJ11" s="3"/>
      <c r="BK11" s="3"/>
      <c r="BL11" s="3"/>
      <c r="BM11" s="3"/>
      <c r="BN11" s="6">
        <f>BE11+BF11+BG11</f>
        <v>37.71</v>
      </c>
      <c r="BO11" s="9">
        <f>BH11</f>
        <v>0</v>
      </c>
      <c r="BP11" s="3">
        <f>(BI11*5)+(BJ11*10)+(BK11*15)+(BL11*10)+(BM11*20)</f>
        <v>0</v>
      </c>
      <c r="BQ11" s="35">
        <f>BN11+BO11+BP11</f>
        <v>37.71</v>
      </c>
      <c r="BR11" s="51">
        <f>(MIN(BQ$4:BQ$14)/BQ11)*100</f>
        <v>95.59798461946433</v>
      </c>
      <c r="BS11" s="11"/>
      <c r="BT11" s="2"/>
      <c r="BU11" s="2"/>
      <c r="BV11" s="3"/>
      <c r="BW11" s="3"/>
      <c r="BX11" s="3"/>
      <c r="BY11" s="3"/>
      <c r="BZ11" s="3"/>
      <c r="CA11" s="3"/>
      <c r="CB11" s="6">
        <f>BS11+BT11+BU11</f>
        <v>0</v>
      </c>
      <c r="CC11" s="9">
        <f>BV11</f>
        <v>0</v>
      </c>
      <c r="CD11" s="3">
        <f>(BW11*5)+(BX11*10)+(BY11*15)+(BZ11*10)+(CA11*20)</f>
        <v>0</v>
      </c>
      <c r="CE11" s="10">
        <f>CB11+CC11+CD11</f>
        <v>0</v>
      </c>
      <c r="CF11" s="55" t="e">
        <f>(MIN(CE$4:CE$14)/CE11)*100</f>
        <v>#DIV/0!</v>
      </c>
      <c r="CG11" s="11"/>
      <c r="CH11" s="2"/>
      <c r="CI11" s="3"/>
      <c r="CJ11" s="3"/>
      <c r="CK11" s="3"/>
      <c r="CL11" s="3"/>
      <c r="CM11" s="3"/>
      <c r="CN11" s="6">
        <f>CG11+CH11</f>
        <v>0</v>
      </c>
      <c r="CO11" s="9">
        <f>CH11</f>
        <v>0</v>
      </c>
      <c r="CP11" s="3">
        <f>(CJ11*3)+(CK11*5)+(CL11*5)+(CM11*20)</f>
        <v>0</v>
      </c>
      <c r="CQ11" s="10">
        <f>CN11+CO11+CP11</f>
        <v>0</v>
      </c>
      <c r="CR11" s="11"/>
      <c r="CS11" s="2"/>
      <c r="CT11" s="3"/>
      <c r="CU11" s="3"/>
      <c r="CV11" s="3"/>
      <c r="CW11" s="3"/>
      <c r="CX11" s="3"/>
      <c r="CY11" s="6">
        <f>CR11+CS11</f>
        <v>0</v>
      </c>
      <c r="CZ11" s="9">
        <f>CS11</f>
        <v>0</v>
      </c>
      <c r="DA11" s="3">
        <f>(CU11*3)+(CV11*5)+(CW11*5)+(CX11*20)</f>
        <v>0</v>
      </c>
      <c r="DB11" s="10">
        <f>CY11+CZ11+DA11</f>
        <v>0</v>
      </c>
      <c r="DC11" s="11"/>
      <c r="DD11" s="2"/>
      <c r="DE11" s="3"/>
      <c r="DF11" s="3"/>
      <c r="DG11" s="3"/>
      <c r="DH11" s="3"/>
      <c r="DI11" s="3"/>
      <c r="DJ11" s="6">
        <f>DC11+DD11</f>
        <v>0</v>
      </c>
      <c r="DK11" s="9">
        <f>DD11</f>
        <v>0</v>
      </c>
      <c r="DL11" s="3">
        <f>(DF11*3)+(DG11*5)+(DH11*5)+(DI11*20)</f>
        <v>0</v>
      </c>
      <c r="DM11" s="10">
        <f>DJ11+DK11+DL11</f>
        <v>0</v>
      </c>
    </row>
    <row r="12" spans="1:117" ht="15">
      <c r="A12" s="13">
        <v>2</v>
      </c>
      <c r="B12" s="56" t="s">
        <v>56</v>
      </c>
      <c r="D12" s="68" t="s">
        <v>34</v>
      </c>
      <c r="E12" s="52">
        <f>AA12+AP12+BD12+BR12</f>
        <v>296.0944263269734</v>
      </c>
      <c r="F12" s="72">
        <f>G12+H12+I12</f>
        <v>164.29000000000002</v>
      </c>
      <c r="G12" s="21">
        <f>W12+AL12+AZ12+BN12+CB12+CN12+CY12+DJ12</f>
        <v>164.29000000000002</v>
      </c>
      <c r="H12" s="7">
        <f>Y12+AN12+BB12+BP12+CD12+CP12+DA12+DL12</f>
        <v>0</v>
      </c>
      <c r="I12" s="73">
        <f>Q12+AF12+AT12+BH12+BV12+CI12+CT12+DE12</f>
        <v>0</v>
      </c>
      <c r="J12" s="69">
        <v>16.68</v>
      </c>
      <c r="K12" s="1">
        <v>33.43</v>
      </c>
      <c r="V12" s="4"/>
      <c r="W12" s="6">
        <f>J12+K12+L12+M12+N12+O12+P12</f>
        <v>50.11</v>
      </c>
      <c r="X12" s="9">
        <f>Q12</f>
        <v>0</v>
      </c>
      <c r="Y12" s="3">
        <f>(R12*5)+(S12*10)+(T12*15)+(U12*10)+(V12*20)</f>
        <v>0</v>
      </c>
      <c r="Z12" s="10">
        <f>W12+X12+Y12</f>
        <v>50.11</v>
      </c>
      <c r="AA12" s="51">
        <f>(MIN(Z$4:Z$14)/Z12)*100</f>
        <v>25.204549990021953</v>
      </c>
      <c r="AB12" s="11">
        <v>33.95</v>
      </c>
      <c r="AL12" s="6">
        <f>AB12+AC12+AD12+AE12</f>
        <v>33.95</v>
      </c>
      <c r="AM12" s="9">
        <f>AF12</f>
        <v>0</v>
      </c>
      <c r="AN12" s="3">
        <f>(AG12*5)+(AH12*10)+(AI12*15)+(AJ12*10)+(AK12*20)</f>
        <v>0</v>
      </c>
      <c r="AO12" s="10">
        <f>AL12+AM12+AN12</f>
        <v>33.95</v>
      </c>
      <c r="AP12" s="51">
        <f>(MIN(AO$4:AO$14)/AO12)*100</f>
        <v>89.1899852724595</v>
      </c>
      <c r="AQ12" s="11">
        <v>40.18</v>
      </c>
      <c r="AZ12" s="6">
        <f>AQ12+AR12+AS12</f>
        <v>40.18</v>
      </c>
      <c r="BA12" s="9">
        <f>AT12</f>
        <v>0</v>
      </c>
      <c r="BB12" s="3">
        <f>(AU12*5)+(AV12*10)+(AW12*15)+(AX12*10)+(AY12*20)</f>
        <v>0</v>
      </c>
      <c r="BC12" s="10">
        <f>AZ12+BA12+BB12</f>
        <v>40.18</v>
      </c>
      <c r="BD12" s="51">
        <f>(MIN(BC$4:BC$14)/BC12)*100</f>
        <v>91.68740666998507</v>
      </c>
      <c r="BE12" s="11">
        <v>40.05</v>
      </c>
      <c r="BN12" s="6">
        <f>BE12+BF12+BG12</f>
        <v>40.05</v>
      </c>
      <c r="BO12" s="9">
        <f>BH12</f>
        <v>0</v>
      </c>
      <c r="BP12" s="3">
        <f>(BI12*5)+(BJ12*10)+(BK12*15)+(BL12*10)+(BM12*20)</f>
        <v>0</v>
      </c>
      <c r="BQ12" s="10">
        <f>BN12+BO12+BP12</f>
        <v>40.05</v>
      </c>
      <c r="BR12" s="51">
        <f>(MIN(BQ$4:BQ$14)/BQ12)*100</f>
        <v>90.01248439450687</v>
      </c>
      <c r="BS12" s="11"/>
      <c r="CB12" s="70"/>
      <c r="CE12" s="71"/>
      <c r="CG12" s="69"/>
      <c r="CN12" s="70"/>
      <c r="CQ12" s="71"/>
      <c r="CR12" s="69"/>
      <c r="CY12" s="70"/>
      <c r="DB12" s="71"/>
      <c r="DC12" s="69"/>
      <c r="DJ12" s="70"/>
      <c r="DM12" s="71"/>
    </row>
    <row r="13" spans="1:117" ht="15">
      <c r="A13" s="13"/>
      <c r="B13" s="56"/>
      <c r="D13" s="68"/>
      <c r="E13" s="52"/>
      <c r="F13" s="72"/>
      <c r="G13" s="21"/>
      <c r="H13" s="7"/>
      <c r="I13" s="73"/>
      <c r="J13" s="69"/>
      <c r="V13" s="4"/>
      <c r="W13" s="6"/>
      <c r="X13" s="9"/>
      <c r="Y13" s="3"/>
      <c r="Z13" s="10"/>
      <c r="AA13" s="51"/>
      <c r="AB13" s="11"/>
      <c r="AL13" s="6"/>
      <c r="AM13" s="9"/>
      <c r="AN13" s="3"/>
      <c r="AO13" s="10"/>
      <c r="AP13" s="51"/>
      <c r="AQ13" s="11"/>
      <c r="AZ13" s="6"/>
      <c r="BA13" s="9"/>
      <c r="BB13" s="3"/>
      <c r="BC13" s="10"/>
      <c r="BD13" s="51"/>
      <c r="BE13" s="11"/>
      <c r="BN13" s="6"/>
      <c r="BO13" s="9"/>
      <c r="BP13" s="3"/>
      <c r="BQ13" s="10"/>
      <c r="BR13" s="51"/>
      <c r="BS13" s="11"/>
      <c r="CB13" s="70"/>
      <c r="CE13" s="71"/>
      <c r="CG13" s="69"/>
      <c r="CN13" s="70"/>
      <c r="CQ13" s="71"/>
      <c r="CR13" s="69"/>
      <c r="CY13" s="70"/>
      <c r="DB13" s="71"/>
      <c r="DC13" s="69"/>
      <c r="DJ13" s="70"/>
      <c r="DM13" s="71"/>
    </row>
    <row r="14" spans="1:117" ht="15">
      <c r="A14" s="13">
        <v>1</v>
      </c>
      <c r="B14" s="56" t="s">
        <v>56</v>
      </c>
      <c r="C14" s="67"/>
      <c r="D14" s="67" t="s">
        <v>53</v>
      </c>
      <c r="E14" s="52">
        <f>AA14+AP14+BD14+BR14</f>
        <v>123.42675101447371</v>
      </c>
      <c r="F14" s="72">
        <f>G14+H14+I14</f>
        <v>367.75</v>
      </c>
      <c r="G14" s="21">
        <f>W14+AL14+AZ14+BN14+CB14+CN14+CY14+DJ14</f>
        <v>367.75</v>
      </c>
      <c r="H14" s="7">
        <f>Y14+AN14+BB14+BP14+CD14+CP14+DA14+DL14</f>
        <v>0</v>
      </c>
      <c r="I14" s="73">
        <f>Q14+AF14+AT14+BH14+BV14+CI14+CT14+DE14</f>
        <v>0</v>
      </c>
      <c r="J14" s="11">
        <v>54.21</v>
      </c>
      <c r="K14" s="2">
        <v>20.02</v>
      </c>
      <c r="L14" s="2"/>
      <c r="M14" s="2"/>
      <c r="N14" s="2"/>
      <c r="O14" s="2"/>
      <c r="P14" s="2"/>
      <c r="Q14" s="3"/>
      <c r="R14" s="3"/>
      <c r="S14" s="3"/>
      <c r="T14" s="3"/>
      <c r="U14" s="3"/>
      <c r="V14" s="12"/>
      <c r="W14" s="6">
        <f>J14+K14+L14+M14+N14+O14+P14</f>
        <v>74.23</v>
      </c>
      <c r="X14" s="9">
        <f>Q14</f>
        <v>0</v>
      </c>
      <c r="Y14" s="3">
        <f>(R14*5)+(S14*10)+(T14*15)+(U14*10)+(V14*20)</f>
        <v>0</v>
      </c>
      <c r="Z14" s="10">
        <f>W14+X14+Y14</f>
        <v>74.23</v>
      </c>
      <c r="AA14" s="51">
        <f>(MIN(Z$4:Z$14)/Z14)*100</f>
        <v>17.014684089990567</v>
      </c>
      <c r="AB14" s="11">
        <v>83.45</v>
      </c>
      <c r="AC14" s="2"/>
      <c r="AD14" s="2"/>
      <c r="AE14" s="2"/>
      <c r="AF14" s="3"/>
      <c r="AG14" s="3"/>
      <c r="AH14" s="3"/>
      <c r="AI14" s="3"/>
      <c r="AJ14" s="3"/>
      <c r="AK14" s="3"/>
      <c r="AL14" s="6">
        <f>AB14+AC14+AD14+AE14</f>
        <v>83.45</v>
      </c>
      <c r="AM14" s="9">
        <f>AF14</f>
        <v>0</v>
      </c>
      <c r="AN14" s="3">
        <f>(AG14*5)+(AH14*10)+(AI14*15)+(AJ14*10)+(AK14*20)</f>
        <v>0</v>
      </c>
      <c r="AO14" s="10">
        <f>AL14+AM14+AN14</f>
        <v>83.45</v>
      </c>
      <c r="AP14" s="51">
        <f>(MIN(AO$4:AO$14)/AO14)*100</f>
        <v>36.28520071899341</v>
      </c>
      <c r="AQ14" s="11">
        <v>94.86</v>
      </c>
      <c r="AR14" s="2"/>
      <c r="AS14" s="2"/>
      <c r="AT14" s="3"/>
      <c r="AU14" s="3"/>
      <c r="AV14" s="3"/>
      <c r="AW14" s="3"/>
      <c r="AX14" s="3"/>
      <c r="AY14" s="3"/>
      <c r="AZ14" s="6">
        <f>AQ14+AR14+AS14</f>
        <v>94.86</v>
      </c>
      <c r="BA14" s="9">
        <f>AT14</f>
        <v>0</v>
      </c>
      <c r="BB14" s="3">
        <f>(AU14*5)+(AV14*10)+(AW14*15)+(AX14*10)+(AY14*20)</f>
        <v>0</v>
      </c>
      <c r="BC14" s="10">
        <f>AZ14+BA14+BB14</f>
        <v>94.86</v>
      </c>
      <c r="BD14" s="51">
        <f>(MIN(BC$4:BC$14)/BC14)*100</f>
        <v>38.83617963314359</v>
      </c>
      <c r="BE14" s="11">
        <v>115.21</v>
      </c>
      <c r="BF14" s="2"/>
      <c r="BG14" s="2"/>
      <c r="BH14" s="3"/>
      <c r="BI14" s="3"/>
      <c r="BJ14" s="3"/>
      <c r="BK14" s="3"/>
      <c r="BL14" s="3"/>
      <c r="BM14" s="3"/>
      <c r="BN14" s="6">
        <f>BE14+BF14+BG14</f>
        <v>115.21</v>
      </c>
      <c r="BO14" s="9">
        <f>BH14</f>
        <v>0</v>
      </c>
      <c r="BP14" s="3">
        <f>(BI14*5)+(BJ14*10)+(BK14*15)+(BL14*10)+(BM14*20)</f>
        <v>0</v>
      </c>
      <c r="BQ14" s="10">
        <f>BN14+BO14+BP14</f>
        <v>115.21</v>
      </c>
      <c r="BR14" s="51">
        <f>(MIN(BQ$4:BQ$14)/BQ14)*100</f>
        <v>31.29068657234615</v>
      </c>
      <c r="BS14" s="11"/>
      <c r="BT14" s="2"/>
      <c r="BU14" s="2"/>
      <c r="BV14" s="3"/>
      <c r="BW14" s="3"/>
      <c r="BX14" s="3"/>
      <c r="BY14" s="3"/>
      <c r="BZ14" s="3"/>
      <c r="CA14" s="3"/>
      <c r="CB14" s="6">
        <f>BS14+BT14+BU14</f>
        <v>0</v>
      </c>
      <c r="CC14" s="9">
        <f>BV14</f>
        <v>0</v>
      </c>
      <c r="CD14" s="3">
        <f>(BW14*5)+(BX14*10)+(BY14*15)+(BZ14*10)+(CA14*20)</f>
        <v>0</v>
      </c>
      <c r="CE14" s="10">
        <f>CB14+CC14+CD14</f>
        <v>0</v>
      </c>
      <c r="CF14" s="51" t="e">
        <f>(MIN(CE$4:CE$14)/CE14)*100</f>
        <v>#DIV/0!</v>
      </c>
      <c r="CG14" s="11"/>
      <c r="CH14" s="2"/>
      <c r="CI14" s="3"/>
      <c r="CJ14" s="3"/>
      <c r="CK14" s="3"/>
      <c r="CL14" s="3"/>
      <c r="CM14" s="3"/>
      <c r="CN14" s="6">
        <f>CG14+CH14</f>
        <v>0</v>
      </c>
      <c r="CO14" s="9">
        <f>CH14</f>
        <v>0</v>
      </c>
      <c r="CP14" s="3">
        <f>(CJ14*3)+(CK14*5)+(CL14*5)+(CM14*20)</f>
        <v>0</v>
      </c>
      <c r="CQ14" s="10">
        <f>CN14+CO14+CP14</f>
        <v>0</v>
      </c>
      <c r="CR14" s="11"/>
      <c r="CS14" s="2"/>
      <c r="CT14" s="3"/>
      <c r="CU14" s="3"/>
      <c r="CV14" s="3"/>
      <c r="CW14" s="3"/>
      <c r="CX14" s="3"/>
      <c r="CY14" s="6">
        <f>CR14+CS14</f>
        <v>0</v>
      </c>
      <c r="CZ14" s="9">
        <f>CS14</f>
        <v>0</v>
      </c>
      <c r="DA14" s="3">
        <f>(CU14*3)+(CV14*5)+(CW14*5)+(CX14*20)</f>
        <v>0</v>
      </c>
      <c r="DB14" s="10">
        <f>CY14+CZ14+DA14</f>
        <v>0</v>
      </c>
      <c r="DC14" s="11"/>
      <c r="DD14" s="2"/>
      <c r="DE14" s="3"/>
      <c r="DF14" s="3"/>
      <c r="DG14" s="3"/>
      <c r="DH14" s="3"/>
      <c r="DI14" s="3"/>
      <c r="DJ14" s="6">
        <f>DC14+DD14</f>
        <v>0</v>
      </c>
      <c r="DK14" s="9">
        <f>DD14</f>
        <v>0</v>
      </c>
      <c r="DL14" s="3">
        <f>(DF14*3)+(DG14*5)+(DH14*5)+(DI14*20)</f>
        <v>0</v>
      </c>
      <c r="DM14" s="10">
        <f>DJ14+DK14+DL14</f>
        <v>0</v>
      </c>
    </row>
    <row r="15" spans="1:117" ht="15">
      <c r="A15" s="57"/>
      <c r="B15" s="54"/>
      <c r="C15" s="30"/>
      <c r="D15" s="64"/>
      <c r="E15" s="61"/>
      <c r="F15" s="62"/>
      <c r="G15" s="2"/>
      <c r="H15" s="3"/>
      <c r="I15" s="3"/>
      <c r="J15" s="59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2"/>
      <c r="X15" s="9"/>
      <c r="Y15" s="3"/>
      <c r="Z15" s="58"/>
      <c r="AA15" s="63"/>
      <c r="AB15" s="2"/>
      <c r="AC15" s="2"/>
      <c r="AD15" s="2"/>
      <c r="AE15" s="2"/>
      <c r="AF15" s="3"/>
      <c r="AG15" s="3"/>
      <c r="AH15" s="3"/>
      <c r="AI15" s="3"/>
      <c r="AJ15" s="3"/>
      <c r="AK15" s="3"/>
      <c r="AL15" s="2"/>
      <c r="AM15" s="9"/>
      <c r="AN15" s="3"/>
      <c r="AO15" s="58"/>
      <c r="AP15" s="63"/>
      <c r="AQ15" s="2"/>
      <c r="AR15" s="2"/>
      <c r="AS15" s="2"/>
      <c r="AT15" s="3"/>
      <c r="AU15" s="3"/>
      <c r="AV15" s="3"/>
      <c r="AW15" s="3"/>
      <c r="AX15" s="3"/>
      <c r="AY15" s="3"/>
      <c r="AZ15" s="2"/>
      <c r="BA15" s="9"/>
      <c r="BB15" s="3"/>
      <c r="BC15" s="58"/>
      <c r="BD15" s="63"/>
      <c r="BE15" s="2"/>
      <c r="BF15" s="2"/>
      <c r="BG15" s="2"/>
      <c r="BH15" s="3"/>
      <c r="BI15" s="3"/>
      <c r="BJ15" s="3"/>
      <c r="BK15" s="3"/>
      <c r="BL15" s="3"/>
      <c r="BM15" s="3"/>
      <c r="BN15" s="2"/>
      <c r="BO15" s="9"/>
      <c r="BP15" s="3"/>
      <c r="BQ15" s="58"/>
      <c r="BR15" s="63"/>
      <c r="BS15" s="2"/>
      <c r="BT15" s="2"/>
      <c r="BU15" s="2"/>
      <c r="BV15" s="3"/>
      <c r="BW15" s="3"/>
      <c r="BX15" s="3"/>
      <c r="BY15" s="3"/>
      <c r="BZ15" s="3"/>
      <c r="CA15" s="3"/>
      <c r="CB15" s="2"/>
      <c r="CC15" s="9"/>
      <c r="CD15" s="3"/>
      <c r="CE15" s="58"/>
      <c r="CF15" s="63"/>
      <c r="CG15" s="2"/>
      <c r="CH15" s="2"/>
      <c r="CI15" s="3"/>
      <c r="CJ15" s="3"/>
      <c r="CK15" s="3"/>
      <c r="CL15" s="3"/>
      <c r="CM15" s="3"/>
      <c r="CN15" s="2"/>
      <c r="CO15" s="9"/>
      <c r="CP15" s="3"/>
      <c r="CQ15" s="58"/>
      <c r="CR15" s="2"/>
      <c r="CS15" s="2"/>
      <c r="CT15" s="3"/>
      <c r="CU15" s="3"/>
      <c r="CV15" s="3"/>
      <c r="CW15" s="3"/>
      <c r="CX15" s="3"/>
      <c r="CY15" s="2"/>
      <c r="CZ15" s="9"/>
      <c r="DA15" s="3"/>
      <c r="DB15" s="58"/>
      <c r="DC15" s="2"/>
      <c r="DD15" s="2"/>
      <c r="DE15" s="3"/>
      <c r="DF15" s="3"/>
      <c r="DG15" s="3"/>
      <c r="DH15" s="3"/>
      <c r="DI15" s="3"/>
      <c r="DJ15" s="2"/>
      <c r="DK15" s="9"/>
      <c r="DL15" s="3"/>
      <c r="DM15" s="58"/>
    </row>
    <row r="16" spans="2:5" ht="12.75">
      <c r="B16" s="1" t="s">
        <v>60</v>
      </c>
      <c r="D16" s="1" t="s">
        <v>61</v>
      </c>
      <c r="E16" s="1" t="s">
        <v>62</v>
      </c>
    </row>
    <row r="19" ht="12.75">
      <c r="B19" s="1" t="s">
        <v>57</v>
      </c>
    </row>
    <row r="20" spans="1:2" ht="12.75">
      <c r="A20" s="5">
        <v>1</v>
      </c>
      <c r="B20" s="1" t="s">
        <v>52</v>
      </c>
    </row>
    <row r="21" spans="1:2" ht="12.75">
      <c r="A21" s="5">
        <v>2</v>
      </c>
      <c r="B21" s="1" t="s">
        <v>50</v>
      </c>
    </row>
    <row r="22" spans="1:2" ht="12.75">
      <c r="A22" s="5">
        <v>3</v>
      </c>
      <c r="B22" s="1" t="s">
        <v>63</v>
      </c>
    </row>
    <row r="23" spans="1:2" ht="12.75">
      <c r="A23" s="5">
        <v>4</v>
      </c>
      <c r="B23" s="1" t="s">
        <v>50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9"/>
  <sheetViews>
    <sheetView zoomScalePageLayoutView="0" workbookViewId="0" topLeftCell="A1">
      <selection activeCell="E6" sqref="E6"/>
    </sheetView>
  </sheetViews>
  <sheetFormatPr defaultColWidth="8.00390625" defaultRowHeight="12.75"/>
  <cols>
    <col min="1" max="2" width="8.7109375" style="5" customWidth="1"/>
    <col min="3" max="3" width="25.710937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57421875" style="1" customWidth="1"/>
    <col min="11" max="11" width="5.00390625" style="1" customWidth="1"/>
    <col min="12" max="12" width="6.57421875" style="1" customWidth="1"/>
    <col min="13" max="18" width="5.57421875" style="1" customWidth="1"/>
    <col min="19" max="19" width="3.8515625" style="1" customWidth="1"/>
    <col min="20" max="20" width="2.28125" style="1" customWidth="1"/>
    <col min="21" max="21" width="2.7109375" style="1" customWidth="1"/>
    <col min="22" max="23" width="2.28125" style="1" customWidth="1"/>
    <col min="24" max="24" width="3.57421875" style="1" customWidth="1"/>
    <col min="25" max="25" width="6.7109375" style="1" customWidth="1"/>
    <col min="26" max="26" width="4.57421875" style="1" customWidth="1"/>
    <col min="27" max="27" width="4.28125" style="1" customWidth="1"/>
    <col min="28" max="28" width="7.00390625" style="4" customWidth="1"/>
    <col min="29" max="29" width="10.00390625" style="1" customWidth="1"/>
    <col min="30" max="30" width="7.8515625" style="1" bestFit="1" customWidth="1"/>
    <col min="31" max="33" width="5.57421875" style="1" customWidth="1"/>
    <col min="34" max="34" width="3.8515625" style="1" customWidth="1"/>
    <col min="35" max="38" width="2.28125" style="1" customWidth="1"/>
    <col min="39" max="39" width="3.57421875" style="1" customWidth="1"/>
    <col min="40" max="40" width="8.57421875" style="1" bestFit="1" customWidth="1"/>
    <col min="41" max="41" width="4.57421875" style="1" customWidth="1"/>
    <col min="42" max="42" width="4.28125" style="1" customWidth="1"/>
    <col min="43" max="43" width="6.57421875" style="1" customWidth="1"/>
    <col min="44" max="44" width="9.57421875" style="1" customWidth="1"/>
    <col min="45" max="47" width="5.57421875" style="1" customWidth="1"/>
    <col min="48" max="48" width="3.8515625" style="1" customWidth="1"/>
    <col min="49" max="49" width="2.28125" style="1" customWidth="1"/>
    <col min="50" max="50" width="2.7109375" style="1" customWidth="1"/>
    <col min="51" max="52" width="2.28125" style="1" customWidth="1"/>
    <col min="53" max="53" width="3.57421875" style="1" customWidth="1"/>
    <col min="54" max="54" width="6.57421875" style="1" customWidth="1"/>
    <col min="55" max="55" width="4.57421875" style="1" customWidth="1"/>
    <col min="56" max="56" width="4.28125" style="1" customWidth="1"/>
    <col min="57" max="58" width="6.57421875" style="1" customWidth="1"/>
    <col min="59" max="59" width="6.8515625" style="1" customWidth="1"/>
    <col min="60" max="61" width="5.57421875" style="1" customWidth="1"/>
    <col min="62" max="62" width="3.8515625" style="1" customWidth="1"/>
    <col min="63" max="66" width="2.28125" style="1" customWidth="1"/>
    <col min="67" max="67" width="3.57421875" style="1" customWidth="1"/>
    <col min="68" max="68" width="6.57421875" style="1" customWidth="1"/>
    <col min="69" max="69" width="4.57421875" style="1" customWidth="1"/>
    <col min="70" max="70" width="4.28125" style="1" customWidth="1"/>
    <col min="71" max="72" width="6.57421875" style="1" customWidth="1"/>
    <col min="73" max="73" width="7.8515625" style="1" bestFit="1" customWidth="1"/>
    <col min="74" max="75" width="5.57421875" style="1" customWidth="1"/>
    <col min="76" max="76" width="3.8515625" style="1" customWidth="1"/>
    <col min="77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6" t="s">
        <v>40</v>
      </c>
      <c r="B1" s="26" t="s">
        <v>38</v>
      </c>
      <c r="C1" s="26" t="s">
        <v>0</v>
      </c>
      <c r="D1" s="26"/>
      <c r="E1" s="26"/>
      <c r="F1" s="53"/>
      <c r="G1" s="27" t="s">
        <v>1</v>
      </c>
      <c r="H1" s="28"/>
      <c r="I1" s="28"/>
      <c r="J1" s="28"/>
      <c r="K1" s="29"/>
      <c r="L1" s="26" t="s">
        <v>2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 t="s">
        <v>3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 t="s">
        <v>4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 t="s">
        <v>5</v>
      </c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 t="s">
        <v>6</v>
      </c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 t="s">
        <v>7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 t="s">
        <v>8</v>
      </c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 t="s">
        <v>9</v>
      </c>
      <c r="DE1" s="26"/>
      <c r="DF1" s="26"/>
      <c r="DG1" s="26"/>
      <c r="DH1" s="26"/>
      <c r="DI1" s="26"/>
      <c r="DJ1" s="26"/>
      <c r="DK1" s="26"/>
      <c r="DL1" s="26"/>
      <c r="DM1" s="26"/>
      <c r="DN1" s="26"/>
    </row>
    <row r="2" spans="1:118" ht="52.5" thickBot="1">
      <c r="A2" s="14" t="s">
        <v>39</v>
      </c>
      <c r="B2" s="15" t="s">
        <v>39</v>
      </c>
      <c r="C2" s="15" t="s">
        <v>10</v>
      </c>
      <c r="D2" s="15" t="s">
        <v>11</v>
      </c>
      <c r="E2" s="15" t="s">
        <v>12</v>
      </c>
      <c r="F2" s="49" t="s">
        <v>42</v>
      </c>
      <c r="G2" s="19" t="s">
        <v>13</v>
      </c>
      <c r="H2" s="20" t="s">
        <v>14</v>
      </c>
      <c r="I2" s="17" t="s">
        <v>15</v>
      </c>
      <c r="J2" s="22" t="s">
        <v>16</v>
      </c>
      <c r="K2" s="23" t="s">
        <v>17</v>
      </c>
      <c r="L2" s="14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43</v>
      </c>
      <c r="W2" s="15" t="s">
        <v>28</v>
      </c>
      <c r="X2" s="17" t="s">
        <v>29</v>
      </c>
      <c r="Y2" s="18" t="s">
        <v>30</v>
      </c>
      <c r="Z2" s="15" t="s">
        <v>31</v>
      </c>
      <c r="AA2" s="15" t="s">
        <v>32</v>
      </c>
      <c r="AB2" s="16" t="s">
        <v>33</v>
      </c>
      <c r="AC2" s="49" t="s">
        <v>41</v>
      </c>
      <c r="AD2" s="14" t="s">
        <v>18</v>
      </c>
      <c r="AE2" s="15" t="s">
        <v>19</v>
      </c>
      <c r="AF2" s="15" t="s">
        <v>20</v>
      </c>
      <c r="AG2" s="15" t="s">
        <v>21</v>
      </c>
      <c r="AH2" s="15" t="s">
        <v>25</v>
      </c>
      <c r="AI2" s="15" t="s">
        <v>26</v>
      </c>
      <c r="AJ2" s="15" t="s">
        <v>27</v>
      </c>
      <c r="AK2" s="15" t="s">
        <v>43</v>
      </c>
      <c r="AL2" s="15" t="s">
        <v>28</v>
      </c>
      <c r="AM2" s="15" t="s">
        <v>29</v>
      </c>
      <c r="AN2" s="18" t="s">
        <v>30</v>
      </c>
      <c r="AO2" s="15" t="s">
        <v>31</v>
      </c>
      <c r="AP2" s="15" t="s">
        <v>32</v>
      </c>
      <c r="AQ2" s="16" t="s">
        <v>33</v>
      </c>
      <c r="AR2" s="49" t="s">
        <v>41</v>
      </c>
      <c r="AS2" s="14" t="s">
        <v>18</v>
      </c>
      <c r="AT2" s="15" t="s">
        <v>19</v>
      </c>
      <c r="AU2" s="15" t="s">
        <v>20</v>
      </c>
      <c r="AV2" s="15" t="s">
        <v>25</v>
      </c>
      <c r="AW2" s="15" t="s">
        <v>26</v>
      </c>
      <c r="AX2" s="15" t="s">
        <v>27</v>
      </c>
      <c r="AY2" s="15" t="s">
        <v>43</v>
      </c>
      <c r="AZ2" s="15" t="s">
        <v>28</v>
      </c>
      <c r="BA2" s="15" t="s">
        <v>29</v>
      </c>
      <c r="BB2" s="18" t="s">
        <v>30</v>
      </c>
      <c r="BC2" s="15" t="s">
        <v>31</v>
      </c>
      <c r="BD2" s="15" t="s">
        <v>32</v>
      </c>
      <c r="BE2" s="16" t="s">
        <v>33</v>
      </c>
      <c r="BF2" s="49" t="s">
        <v>41</v>
      </c>
      <c r="BG2" s="14" t="s">
        <v>18</v>
      </c>
      <c r="BH2" s="15" t="s">
        <v>19</v>
      </c>
      <c r="BI2" s="15" t="s">
        <v>20</v>
      </c>
      <c r="BJ2" s="15" t="s">
        <v>25</v>
      </c>
      <c r="BK2" s="15" t="s">
        <v>26</v>
      </c>
      <c r="BL2" s="15" t="s">
        <v>27</v>
      </c>
      <c r="BM2" s="15" t="s">
        <v>43</v>
      </c>
      <c r="BN2" s="15" t="s">
        <v>28</v>
      </c>
      <c r="BO2" s="15" t="s">
        <v>29</v>
      </c>
      <c r="BP2" s="18" t="s">
        <v>30</v>
      </c>
      <c r="BQ2" s="15" t="s">
        <v>31</v>
      </c>
      <c r="BR2" s="15" t="s">
        <v>32</v>
      </c>
      <c r="BS2" s="16" t="s">
        <v>33</v>
      </c>
      <c r="BT2" s="49" t="s">
        <v>41</v>
      </c>
      <c r="BU2" s="14" t="s">
        <v>18</v>
      </c>
      <c r="BV2" s="15" t="s">
        <v>19</v>
      </c>
      <c r="BW2" s="15" t="s">
        <v>20</v>
      </c>
      <c r="BX2" s="15" t="s">
        <v>25</v>
      </c>
      <c r="BY2" s="15" t="s">
        <v>26</v>
      </c>
      <c r="BZ2" s="15" t="s">
        <v>27</v>
      </c>
      <c r="CA2" s="15" t="s">
        <v>43</v>
      </c>
      <c r="CB2" s="15" t="s">
        <v>28</v>
      </c>
      <c r="CC2" s="15" t="s">
        <v>29</v>
      </c>
      <c r="CD2" s="18" t="s">
        <v>30</v>
      </c>
      <c r="CE2" s="15" t="s">
        <v>31</v>
      </c>
      <c r="CF2" s="15" t="s">
        <v>32</v>
      </c>
      <c r="CG2" s="16" t="s">
        <v>33</v>
      </c>
      <c r="CH2" s="14" t="s">
        <v>18</v>
      </c>
      <c r="CI2" s="15" t="s">
        <v>19</v>
      </c>
      <c r="CJ2" s="15" t="s">
        <v>25</v>
      </c>
      <c r="CK2" s="15" t="s">
        <v>26</v>
      </c>
      <c r="CL2" s="15" t="s">
        <v>27</v>
      </c>
      <c r="CM2" s="15" t="s">
        <v>28</v>
      </c>
      <c r="CN2" s="15" t="s">
        <v>29</v>
      </c>
      <c r="CO2" s="18" t="s">
        <v>30</v>
      </c>
      <c r="CP2" s="15" t="s">
        <v>31</v>
      </c>
      <c r="CQ2" s="15" t="s">
        <v>32</v>
      </c>
      <c r="CR2" s="16" t="s">
        <v>33</v>
      </c>
      <c r="CS2" s="14" t="s">
        <v>18</v>
      </c>
      <c r="CT2" s="15" t="s">
        <v>19</v>
      </c>
      <c r="CU2" s="15" t="s">
        <v>25</v>
      </c>
      <c r="CV2" s="15" t="s">
        <v>26</v>
      </c>
      <c r="CW2" s="15" t="s">
        <v>27</v>
      </c>
      <c r="CX2" s="15" t="s">
        <v>28</v>
      </c>
      <c r="CY2" s="15" t="s">
        <v>29</v>
      </c>
      <c r="CZ2" s="18" t="s">
        <v>30</v>
      </c>
      <c r="DA2" s="15" t="s">
        <v>31</v>
      </c>
      <c r="DB2" s="15" t="s">
        <v>32</v>
      </c>
      <c r="DC2" s="16" t="s">
        <v>33</v>
      </c>
      <c r="DD2" s="14" t="s">
        <v>18</v>
      </c>
      <c r="DE2" s="15" t="s">
        <v>19</v>
      </c>
      <c r="DF2" s="15" t="s">
        <v>25</v>
      </c>
      <c r="DG2" s="15" t="s">
        <v>26</v>
      </c>
      <c r="DH2" s="15" t="s">
        <v>27</v>
      </c>
      <c r="DI2" s="15" t="s">
        <v>28</v>
      </c>
      <c r="DJ2" s="15" t="s">
        <v>29</v>
      </c>
      <c r="DK2" s="18" t="s">
        <v>30</v>
      </c>
      <c r="DL2" s="15" t="s">
        <v>31</v>
      </c>
      <c r="DM2" s="15" t="s">
        <v>32</v>
      </c>
      <c r="DN2" s="16" t="s">
        <v>33</v>
      </c>
    </row>
    <row r="3" spans="3:84" ht="15.75" thickTop="1">
      <c r="C3" s="46" t="s">
        <v>37</v>
      </c>
      <c r="F3" s="52"/>
      <c r="G3" s="32"/>
      <c r="AA3" s="3"/>
      <c r="AC3" s="51"/>
      <c r="AP3" s="3">
        <f>(AI3*5)+(AJ3*10)+(AK3*15)+(AL3*10)+(AM3*20)</f>
        <v>0</v>
      </c>
      <c r="AR3" s="51"/>
      <c r="BD3" s="3">
        <f>(AW3*5)+(AX3*10)+(AY3*15)+(AZ3*10)+(BA3*20)</f>
        <v>0</v>
      </c>
      <c r="BF3" s="51"/>
      <c r="BR3" s="3">
        <f>(BK3*5)+(BL3*10)+(BM3*15)+(BN3*10)+(BO3*20)</f>
        <v>0</v>
      </c>
      <c r="BT3" s="51"/>
      <c r="CF3" s="3">
        <f>(BY3*5)+(BZ3*10)+(CA3*15)+(CB3*10)+(CC3*20)</f>
        <v>0</v>
      </c>
    </row>
    <row r="4" spans="1:118" ht="15">
      <c r="A4" s="13">
        <v>1</v>
      </c>
      <c r="B4" s="13">
        <v>1</v>
      </c>
      <c r="C4" s="31" t="s">
        <v>36</v>
      </c>
      <c r="D4" s="30" t="s">
        <v>35</v>
      </c>
      <c r="E4" s="37" t="s">
        <v>47</v>
      </c>
      <c r="F4" s="52">
        <f>AC4+AR4+BF4+BT4</f>
        <v>355.623378605219</v>
      </c>
      <c r="G4" s="48">
        <f>H4+I4+J4+10</f>
        <v>274.58000000000004</v>
      </c>
      <c r="H4" s="21">
        <f>Y4+AN4+BB4+BP4+CD4+CO4+CZ4+DK4</f>
        <v>165.08</v>
      </c>
      <c r="I4" s="7">
        <f>AA4+AP4+BD4+BR4+CF4+CQ4+DB4+DM4</f>
        <v>85</v>
      </c>
      <c r="J4" s="24">
        <f>K4/2</f>
        <v>14.5</v>
      </c>
      <c r="K4" s="34">
        <f>S4+AH4+AV4+BJ4+BX4+CJ4+CU4+DF4</f>
        <v>29</v>
      </c>
      <c r="L4" s="11">
        <v>66.58</v>
      </c>
      <c r="M4" s="2"/>
      <c r="N4" s="2"/>
      <c r="O4" s="2"/>
      <c r="P4" s="2"/>
      <c r="Q4" s="2"/>
      <c r="R4" s="2"/>
      <c r="S4" s="3">
        <v>0</v>
      </c>
      <c r="T4" s="3"/>
      <c r="U4" s="3">
        <v>7</v>
      </c>
      <c r="V4" s="3"/>
      <c r="W4" s="3"/>
      <c r="X4" s="12"/>
      <c r="Y4" s="6">
        <f>L4+M4+N4+O4+P4+Q4+R4</f>
        <v>66.58</v>
      </c>
      <c r="Z4" s="9">
        <f>S4/2</f>
        <v>0</v>
      </c>
      <c r="AA4" s="3">
        <f>(T4*5)+(U4*10)+(V4*15)+(W4*10)+(X4*20)</f>
        <v>70</v>
      </c>
      <c r="AB4" s="10">
        <f>Y4+Z4+AA4</f>
        <v>136.57999999999998</v>
      </c>
      <c r="AC4" s="51">
        <f>(MIN(AB$3:AB$5)/AB4)*100</f>
        <v>100</v>
      </c>
      <c r="AD4" s="11">
        <v>27.53</v>
      </c>
      <c r="AE4" s="2"/>
      <c r="AF4" s="2"/>
      <c r="AG4" s="2"/>
      <c r="AH4" s="3">
        <v>26</v>
      </c>
      <c r="AI4" s="3">
        <v>1</v>
      </c>
      <c r="AJ4" s="3"/>
      <c r="AK4" s="3"/>
      <c r="AL4" s="3">
        <v>1</v>
      </c>
      <c r="AM4" s="3"/>
      <c r="AN4" s="6">
        <f>AD4+AE4+AF4+AG4</f>
        <v>27.53</v>
      </c>
      <c r="AO4" s="9">
        <f>AH4/2</f>
        <v>13</v>
      </c>
      <c r="AP4" s="3">
        <f>(AI4*5)+(AJ4*10)+(AK4*15)+(AL4*10)+(AM4*20)</f>
        <v>15</v>
      </c>
      <c r="AQ4" s="10">
        <f>AN4+AO4+AP4+10</f>
        <v>65.53</v>
      </c>
      <c r="AR4" s="51">
        <f>(MIN(AQ$3:AQ$5)/AQ4)*100</f>
        <v>55.62337860521899</v>
      </c>
      <c r="AS4" s="11">
        <v>19.54</v>
      </c>
      <c r="AT4" s="2"/>
      <c r="AU4" s="2"/>
      <c r="AV4" s="3">
        <v>0</v>
      </c>
      <c r="AW4" s="3"/>
      <c r="AX4" s="3"/>
      <c r="AY4" s="3"/>
      <c r="AZ4" s="3"/>
      <c r="BA4" s="3"/>
      <c r="BB4" s="6">
        <f>AS4+AT4+AU4</f>
        <v>19.54</v>
      </c>
      <c r="BC4" s="9">
        <f>AV4/2</f>
        <v>0</v>
      </c>
      <c r="BD4" s="3">
        <f>(AW4*5)+(AX4*10)+(AY4*15)+(AZ4*10)+(BA4*20)</f>
        <v>0</v>
      </c>
      <c r="BE4" s="10">
        <f>BB4+BC4+BD4</f>
        <v>19.54</v>
      </c>
      <c r="BF4" s="51">
        <f>(MIN(BE$3:BE$5)/BE4)*100</f>
        <v>100</v>
      </c>
      <c r="BG4" s="11">
        <v>51.43</v>
      </c>
      <c r="BH4" s="2"/>
      <c r="BI4" s="2"/>
      <c r="BJ4" s="3">
        <v>3</v>
      </c>
      <c r="BK4" s="3"/>
      <c r="BL4" s="3"/>
      <c r="BM4" s="3"/>
      <c r="BN4" s="3"/>
      <c r="BO4" s="3"/>
      <c r="BP4" s="6">
        <f>BG4+BH4+BI4</f>
        <v>51.43</v>
      </c>
      <c r="BQ4" s="9">
        <f>BJ4/2</f>
        <v>1.5</v>
      </c>
      <c r="BR4" s="3">
        <f>(BK4*5)+(BL4*10)+(BM4*15)+(BN4*10)+(BO4*20)</f>
        <v>0</v>
      </c>
      <c r="BS4" s="35">
        <f>BP4+BQ4+BR4</f>
        <v>52.93</v>
      </c>
      <c r="BT4" s="51">
        <f>(MIN(BS$3:BS$5)/BS4)*100</f>
        <v>100</v>
      </c>
      <c r="BU4" s="11"/>
      <c r="BV4" s="2"/>
      <c r="BW4" s="2"/>
      <c r="BX4" s="3"/>
      <c r="BY4" s="3"/>
      <c r="BZ4" s="3"/>
      <c r="CA4" s="3"/>
      <c r="CB4" s="3"/>
      <c r="CC4" s="3"/>
      <c r="CD4" s="6">
        <f>BU4+BV4+BW4</f>
        <v>0</v>
      </c>
      <c r="CE4" s="9">
        <f>BX4/2</f>
        <v>0</v>
      </c>
      <c r="CF4" s="3">
        <f>(BY4*5)+(BZ4*10)+(CA4*15)+(CB4*10)+(CC4*20)</f>
        <v>0</v>
      </c>
      <c r="CG4" s="10">
        <f>CD4+CE4+CF4</f>
        <v>0</v>
      </c>
      <c r="CH4" s="11"/>
      <c r="CI4" s="2"/>
      <c r="CJ4" s="3"/>
      <c r="CK4" s="3"/>
      <c r="CL4" s="3"/>
      <c r="CM4" s="3"/>
      <c r="CN4" s="3"/>
      <c r="CO4" s="6">
        <f>CH4+CI4</f>
        <v>0</v>
      </c>
      <c r="CP4" s="9">
        <f>CJ4/2</f>
        <v>0</v>
      </c>
      <c r="CQ4" s="3">
        <f>(CK4*3)+(CL4*5)+(CM4*5)+(CN4*20)</f>
        <v>0</v>
      </c>
      <c r="CR4" s="10">
        <f>CO4+CP4+CQ4</f>
        <v>0</v>
      </c>
      <c r="CS4" s="11"/>
      <c r="CT4" s="2"/>
      <c r="CU4" s="3"/>
      <c r="CV4" s="3"/>
      <c r="CW4" s="3"/>
      <c r="CX4" s="3"/>
      <c r="CY4" s="3"/>
      <c r="CZ4" s="6">
        <f>CS4+CT4</f>
        <v>0</v>
      </c>
      <c r="DA4" s="9">
        <f>CU4/2</f>
        <v>0</v>
      </c>
      <c r="DB4" s="3">
        <f>(CV4*3)+(CW4*5)+(CX4*5)+(CY4*20)</f>
        <v>0</v>
      </c>
      <c r="DC4" s="10">
        <f>CZ4+DA4+DB4</f>
        <v>0</v>
      </c>
      <c r="DD4" s="11"/>
      <c r="DE4" s="2"/>
      <c r="DF4" s="3"/>
      <c r="DG4" s="3"/>
      <c r="DH4" s="3"/>
      <c r="DI4" s="3"/>
      <c r="DJ4" s="3"/>
      <c r="DK4" s="6">
        <f>DD4+DE4</f>
        <v>0</v>
      </c>
      <c r="DL4" s="9">
        <f>DF4/2</f>
        <v>0</v>
      </c>
      <c r="DM4" s="3">
        <f>(DG4*3)+(DH4*5)+(DI4*5)+(DJ4*20)</f>
        <v>0</v>
      </c>
      <c r="DN4" s="10">
        <f>DK4+DL4+DM4</f>
        <v>0</v>
      </c>
    </row>
    <row r="5" spans="1:118" ht="15">
      <c r="A5" s="13">
        <v>2</v>
      </c>
      <c r="B5" s="13">
        <v>2</v>
      </c>
      <c r="C5" s="31" t="s">
        <v>44</v>
      </c>
      <c r="D5" s="30" t="s">
        <v>46</v>
      </c>
      <c r="E5" s="33" t="s">
        <v>34</v>
      </c>
      <c r="F5" s="52">
        <f>AC5+AR5+BF5+BT5</f>
        <v>320.96756262702945</v>
      </c>
      <c r="G5" s="32">
        <f>H5+I5+J5+10</f>
        <v>289.40999999999997</v>
      </c>
      <c r="H5" s="21">
        <f>Y5+AN5+BB5+BP5+CD5+CO5+CZ5+DK5</f>
        <v>163.91</v>
      </c>
      <c r="I5" s="7">
        <f>AA5+AP5+BD5+BR5+CF5+CQ5+DB5+DM5</f>
        <v>110</v>
      </c>
      <c r="J5" s="24">
        <f>K5/2</f>
        <v>5.5</v>
      </c>
      <c r="K5" s="25">
        <f>S5+AH5+AV5+BJ5+BX5+CJ5+CU5+DF5</f>
        <v>11</v>
      </c>
      <c r="L5" s="36">
        <v>53.58</v>
      </c>
      <c r="M5" s="2"/>
      <c r="N5" s="2"/>
      <c r="O5" s="2"/>
      <c r="P5" s="2"/>
      <c r="Q5" s="2"/>
      <c r="R5" s="2"/>
      <c r="S5" s="3">
        <v>0</v>
      </c>
      <c r="T5" s="3"/>
      <c r="U5" s="3">
        <v>9</v>
      </c>
      <c r="V5" s="3"/>
      <c r="W5" s="3"/>
      <c r="X5" s="12"/>
      <c r="Y5" s="6">
        <f>L5+M5+N5+O5+P5+Q5+R5</f>
        <v>53.58</v>
      </c>
      <c r="Z5" s="9">
        <f>S5/2</f>
        <v>0</v>
      </c>
      <c r="AA5" s="3">
        <f>(T5*5)+(U5*10)+(V5*15)+(W5*10)+(X5*20)</f>
        <v>90</v>
      </c>
      <c r="AB5" s="10">
        <f>Y5+Z5+AA5</f>
        <v>143.57999999999998</v>
      </c>
      <c r="AC5" s="51">
        <f>(MIN(AB$3:AB$5)/AB5)*100</f>
        <v>95.12466917397965</v>
      </c>
      <c r="AD5" s="11">
        <v>20.95</v>
      </c>
      <c r="AE5" s="2"/>
      <c r="AF5" s="2"/>
      <c r="AG5" s="2"/>
      <c r="AH5" s="3">
        <v>11</v>
      </c>
      <c r="AI5" s="3"/>
      <c r="AJ5" s="3"/>
      <c r="AK5" s="3"/>
      <c r="AL5" s="3"/>
      <c r="AM5" s="3"/>
      <c r="AN5" s="6">
        <f>AD5+AE5+AF5+AG5</f>
        <v>20.95</v>
      </c>
      <c r="AO5" s="9">
        <f>AH5/2</f>
        <v>5.5</v>
      </c>
      <c r="AP5" s="3">
        <f>(AI5*5)+(AJ5*10)+(AK5*15)+(AL5*10)+(AM5*20)</f>
        <v>0</v>
      </c>
      <c r="AQ5" s="10">
        <f>AN5+AO5+AP5+10</f>
        <v>36.45</v>
      </c>
      <c r="AR5" s="51">
        <f>(MIN(AQ$3:AQ$5)/AQ5)*100</f>
        <v>100</v>
      </c>
      <c r="AS5" s="11">
        <v>25.61</v>
      </c>
      <c r="AT5" s="2"/>
      <c r="AU5" s="2"/>
      <c r="AV5" s="3">
        <v>0</v>
      </c>
      <c r="AW5" s="3"/>
      <c r="AX5" s="3">
        <v>2</v>
      </c>
      <c r="AY5" s="3"/>
      <c r="AZ5" s="3"/>
      <c r="BA5" s="3"/>
      <c r="BB5" s="6">
        <f>AS5+AT5+AU5</f>
        <v>25.61</v>
      </c>
      <c r="BC5" s="9">
        <f>AV5/2</f>
        <v>0</v>
      </c>
      <c r="BD5" s="3">
        <f>(AW5*5)+(AX5*10)+(AY5*15)+(AZ5*10)+(BA5*20)</f>
        <v>20</v>
      </c>
      <c r="BE5" s="10">
        <f>BB5+BC5+BD5</f>
        <v>45.61</v>
      </c>
      <c r="BF5" s="51">
        <f>(MIN(BE$3:BE$5)/BE5)*100</f>
        <v>42.8414821311116</v>
      </c>
      <c r="BG5" s="11">
        <v>63.77</v>
      </c>
      <c r="BH5" s="2"/>
      <c r="BI5" s="2"/>
      <c r="BJ5" s="3">
        <v>0</v>
      </c>
      <c r="BK5" s="3"/>
      <c r="BL5" s="3"/>
      <c r="BM5" s="3"/>
      <c r="BN5" s="3"/>
      <c r="BO5" s="3"/>
      <c r="BP5" s="6">
        <f>BG5+BH5+BI5</f>
        <v>63.77</v>
      </c>
      <c r="BQ5" s="9">
        <f>BJ5/2</f>
        <v>0</v>
      </c>
      <c r="BR5" s="3">
        <f>(BK5*5)+(BL5*10)+(BM5*15)+(BN5*10)+(BO5*20)</f>
        <v>0</v>
      </c>
      <c r="BS5" s="10">
        <f>BP5+BQ5+BR5</f>
        <v>63.77</v>
      </c>
      <c r="BT5" s="51">
        <f>(MIN(BS$3:BS$5)/BS5)*100</f>
        <v>83.0014113219382</v>
      </c>
      <c r="BU5" s="11"/>
      <c r="BV5" s="2"/>
      <c r="BW5" s="2"/>
      <c r="BX5" s="3"/>
      <c r="BY5" s="3"/>
      <c r="BZ5" s="3"/>
      <c r="CA5" s="3"/>
      <c r="CB5" s="3"/>
      <c r="CC5" s="3"/>
      <c r="CD5" s="6">
        <f>BU5+BV5+BW5</f>
        <v>0</v>
      </c>
      <c r="CE5" s="9">
        <f>BX5/2</f>
        <v>0</v>
      </c>
      <c r="CF5" s="3">
        <f>(BY5*5)+(BZ5*10)+(CA5*15)+(CB5*10)+(CC5*20)</f>
        <v>0</v>
      </c>
      <c r="CG5" s="10">
        <f>CD5+CE5+CF5</f>
        <v>0</v>
      </c>
      <c r="CH5" s="11"/>
      <c r="CI5" s="2"/>
      <c r="CJ5" s="3"/>
      <c r="CK5" s="3"/>
      <c r="CL5" s="3"/>
      <c r="CM5" s="3"/>
      <c r="CN5" s="3"/>
      <c r="CO5" s="6">
        <f>CH5+CI5</f>
        <v>0</v>
      </c>
      <c r="CP5" s="9">
        <f>CJ5/2</f>
        <v>0</v>
      </c>
      <c r="CQ5" s="3">
        <f>(CK5*3)+(CL5*5)+(CM5*5)+(CN5*20)</f>
        <v>0</v>
      </c>
      <c r="CR5" s="10">
        <f>CO5+CP5+CQ5</f>
        <v>0</v>
      </c>
      <c r="CS5" s="11"/>
      <c r="CT5" s="2"/>
      <c r="CU5" s="3"/>
      <c r="CV5" s="3"/>
      <c r="CW5" s="3"/>
      <c r="CX5" s="3"/>
      <c r="CY5" s="3"/>
      <c r="CZ5" s="6">
        <f>CS5+CT5</f>
        <v>0</v>
      </c>
      <c r="DA5" s="9">
        <f>CU5/2</f>
        <v>0</v>
      </c>
      <c r="DB5" s="3">
        <f>(CV5*3)+(CW5*5)+(CX5*5)+(CY5*20)</f>
        <v>0</v>
      </c>
      <c r="DC5" s="10">
        <f>CZ5+DA5+DB5</f>
        <v>0</v>
      </c>
      <c r="DD5" s="11"/>
      <c r="DE5" s="2"/>
      <c r="DF5" s="3"/>
      <c r="DG5" s="3"/>
      <c r="DH5" s="3"/>
      <c r="DI5" s="3"/>
      <c r="DJ5" s="3"/>
      <c r="DK5" s="6">
        <f>DD5+DE5</f>
        <v>0</v>
      </c>
      <c r="DL5" s="9">
        <f>DF5/2</f>
        <v>0</v>
      </c>
      <c r="DM5" s="3">
        <f>(DG5*3)+(DH5*5)+(DI5*5)+(DJ5*20)</f>
        <v>0</v>
      </c>
      <c r="DN5" s="10">
        <f>DK5+DL5+DM5</f>
        <v>0</v>
      </c>
    </row>
    <row r="6" spans="1:118" ht="15">
      <c r="A6" s="13">
        <v>3</v>
      </c>
      <c r="B6" s="13">
        <v>3</v>
      </c>
      <c r="C6" s="31" t="s">
        <v>45</v>
      </c>
      <c r="D6" s="30" t="s">
        <v>35</v>
      </c>
      <c r="E6" s="33" t="s">
        <v>47</v>
      </c>
      <c r="F6" s="52">
        <f>AC6+AR6+BF6+BT6</f>
        <v>233.5023966798048</v>
      </c>
      <c r="G6" s="32">
        <f>H6+I6+J6+10</f>
        <v>387.35</v>
      </c>
      <c r="H6" s="21">
        <f>Y6+AN6+BB6+BP6+CD6+CO6+CZ6+DK6</f>
        <v>235.85</v>
      </c>
      <c r="I6" s="7">
        <f>AA6+AP6+BD6+BR6+CF6+CQ6+DB6+DM6</f>
        <v>120</v>
      </c>
      <c r="J6" s="24">
        <f>K6/2</f>
        <v>21.5</v>
      </c>
      <c r="K6" s="25">
        <f>S6+AH6+AV6+BJ6+BX6+CJ6+CU6+DF6</f>
        <v>43</v>
      </c>
      <c r="L6" s="36">
        <v>84.72</v>
      </c>
      <c r="M6" s="2"/>
      <c r="N6" s="2"/>
      <c r="O6" s="2"/>
      <c r="P6" s="2"/>
      <c r="Q6" s="2"/>
      <c r="R6" s="2"/>
      <c r="S6" s="3">
        <v>0</v>
      </c>
      <c r="T6" s="3"/>
      <c r="U6" s="3">
        <v>11</v>
      </c>
      <c r="V6" s="3"/>
      <c r="W6" s="3"/>
      <c r="X6" s="12"/>
      <c r="Y6" s="6">
        <f>L6+M6+N6+O6+P6+Q6+R6</f>
        <v>84.72</v>
      </c>
      <c r="Z6" s="9">
        <f>S6/2</f>
        <v>0</v>
      </c>
      <c r="AA6" s="3">
        <f>(T6*5)+(U6*10)+(V6*15)+(W6*10)+(X6*20)</f>
        <v>110</v>
      </c>
      <c r="AB6" s="10">
        <f>Y6+Z6+AA6</f>
        <v>194.72</v>
      </c>
      <c r="AC6" s="51">
        <f>(MIN(AB$3:AB$5)/AB6)*100</f>
        <v>70.14174198849629</v>
      </c>
      <c r="AD6" s="11">
        <v>48.01</v>
      </c>
      <c r="AE6" s="2"/>
      <c r="AF6" s="2"/>
      <c r="AG6" s="2"/>
      <c r="AH6" s="3">
        <v>20</v>
      </c>
      <c r="AI6" s="3"/>
      <c r="AJ6" s="3"/>
      <c r="AK6" s="3"/>
      <c r="AL6" s="3"/>
      <c r="AM6" s="3"/>
      <c r="AN6" s="6">
        <f>AD6+AE6+AF6+AG6</f>
        <v>48.01</v>
      </c>
      <c r="AO6" s="9">
        <f>AH6/2</f>
        <v>10</v>
      </c>
      <c r="AP6" s="3">
        <f>(AI6*5)+(AJ6*10)+(AK6*15)+(AL6*10)+(AM6*20)</f>
        <v>0</v>
      </c>
      <c r="AQ6" s="10">
        <f>AN6+AO6+AP6+10</f>
        <v>68.00999999999999</v>
      </c>
      <c r="AR6" s="51">
        <f>(MIN(AQ$3:AQ$5)/AQ6)*100</f>
        <v>53.59505955006618</v>
      </c>
      <c r="AS6" s="11">
        <v>37.19</v>
      </c>
      <c r="AT6" s="2"/>
      <c r="AU6" s="2"/>
      <c r="AV6" s="3">
        <v>0</v>
      </c>
      <c r="AW6" s="3"/>
      <c r="AX6" s="3">
        <v>1</v>
      </c>
      <c r="AY6" s="3"/>
      <c r="AZ6" s="3"/>
      <c r="BA6" s="3"/>
      <c r="BB6" s="6">
        <f>AS6+AT6+AU6</f>
        <v>37.19</v>
      </c>
      <c r="BC6" s="9">
        <f>AV6/2</f>
        <v>0</v>
      </c>
      <c r="BD6" s="3">
        <f>(AW6*5)+(AX6*10)+(AY6*15)+(AZ6*10)+(BA6*20)</f>
        <v>10</v>
      </c>
      <c r="BE6" s="10">
        <f>BB6+BC6+BD6</f>
        <v>47.19</v>
      </c>
      <c r="BF6" s="51">
        <f>(MIN(BE$3:BE$5)/BE6)*100</f>
        <v>41.40707777071413</v>
      </c>
      <c r="BG6" s="11">
        <v>65.93</v>
      </c>
      <c r="BH6" s="2"/>
      <c r="BI6" s="2"/>
      <c r="BJ6" s="3">
        <v>23</v>
      </c>
      <c r="BK6" s="3"/>
      <c r="BL6" s="3"/>
      <c r="BM6" s="3"/>
      <c r="BN6" s="3"/>
      <c r="BO6" s="3"/>
      <c r="BP6" s="6">
        <f>BG6+BH6+BI6</f>
        <v>65.93</v>
      </c>
      <c r="BQ6" s="9">
        <f>BJ6/2</f>
        <v>11.5</v>
      </c>
      <c r="BR6" s="3">
        <f>(BK6*5)+(BL6*10)+(BM6*15)+(BN6*10)+(BO6*20)</f>
        <v>0</v>
      </c>
      <c r="BS6" s="10">
        <f>BP6+BQ6+BR6</f>
        <v>77.43</v>
      </c>
      <c r="BT6" s="51">
        <f>(MIN(BS$3:BS$5)/BS6)*100</f>
        <v>68.35851737052822</v>
      </c>
      <c r="BU6" s="11"/>
      <c r="BV6" s="2"/>
      <c r="BW6" s="2"/>
      <c r="BX6" s="3"/>
      <c r="BY6" s="3"/>
      <c r="BZ6" s="3"/>
      <c r="CA6" s="3"/>
      <c r="CB6" s="3"/>
      <c r="CC6" s="3"/>
      <c r="CD6" s="6">
        <f>BU6+BV6+BW6</f>
        <v>0</v>
      </c>
      <c r="CE6" s="9">
        <f>BX6/2</f>
        <v>0</v>
      </c>
      <c r="CF6" s="3">
        <f>(BY6*5)+(BZ6*10)+(CA6*15)+(CB6*10)+(CC6*20)</f>
        <v>0</v>
      </c>
      <c r="CG6" s="10">
        <f>CD6+CE6+CF6</f>
        <v>0</v>
      </c>
      <c r="CH6" s="11"/>
      <c r="CI6" s="2"/>
      <c r="CJ6" s="3"/>
      <c r="CK6" s="3"/>
      <c r="CL6" s="3"/>
      <c r="CM6" s="3"/>
      <c r="CN6" s="3"/>
      <c r="CO6" s="6">
        <f>CH6+CI6</f>
        <v>0</v>
      </c>
      <c r="CP6" s="9">
        <f>CJ6/2</f>
        <v>0</v>
      </c>
      <c r="CQ6" s="3">
        <f>(CK6*3)+(CL6*5)+(CM6*5)+(CN6*20)</f>
        <v>0</v>
      </c>
      <c r="CR6" s="10">
        <f>CO6+CP6+CQ6</f>
        <v>0</v>
      </c>
      <c r="CS6" s="11"/>
      <c r="CT6" s="2"/>
      <c r="CU6" s="3"/>
      <c r="CV6" s="3"/>
      <c r="CW6" s="3"/>
      <c r="CX6" s="3"/>
      <c r="CY6" s="3"/>
      <c r="CZ6" s="6">
        <f>CS6+CT6</f>
        <v>0</v>
      </c>
      <c r="DA6" s="9">
        <f>CU6/2</f>
        <v>0</v>
      </c>
      <c r="DB6" s="3">
        <f>(CV6*3)+(CW6*5)+(CX6*5)+(CY6*20)</f>
        <v>0</v>
      </c>
      <c r="DC6" s="10">
        <f>CZ6+DA6+DB6</f>
        <v>0</v>
      </c>
      <c r="DD6" s="11"/>
      <c r="DE6" s="2"/>
      <c r="DF6" s="3"/>
      <c r="DG6" s="3"/>
      <c r="DH6" s="3"/>
      <c r="DI6" s="3"/>
      <c r="DJ6" s="3"/>
      <c r="DK6" s="6">
        <f>DD6+DE6</f>
        <v>0</v>
      </c>
      <c r="DL6" s="9">
        <f>DF6/2</f>
        <v>0</v>
      </c>
      <c r="DM6" s="3">
        <f>(DG6*3)+(DH6*5)+(DI6*5)+(DJ6*20)</f>
        <v>0</v>
      </c>
      <c r="DN6" s="10">
        <f>DK6+DL6+DM6</f>
        <v>0</v>
      </c>
    </row>
    <row r="7" spans="1:118" ht="15">
      <c r="A7" s="13">
        <v>4</v>
      </c>
      <c r="B7" s="13">
        <v>4</v>
      </c>
      <c r="C7" s="31" t="s">
        <v>48</v>
      </c>
      <c r="D7" s="30" t="s">
        <v>35</v>
      </c>
      <c r="E7" s="33" t="s">
        <v>47</v>
      </c>
      <c r="F7" s="52">
        <f>AC7+AR7+BF7+BT7</f>
        <v>189.49522676577388</v>
      </c>
      <c r="G7" s="32">
        <f>H7+I7+J7+10</f>
        <v>476.68</v>
      </c>
      <c r="H7" s="21">
        <f>Y7+AN7+BB7+BP7+CD7+CO7+CZ7+DK7</f>
        <v>222.68</v>
      </c>
      <c r="I7" s="7">
        <f>AA7+AP7+BD7+BR7+CF7+CQ7+DB7+DM7</f>
        <v>210</v>
      </c>
      <c r="J7" s="24">
        <f>K7/2</f>
        <v>34</v>
      </c>
      <c r="K7" s="25">
        <f>S7+AH7+AV7+BJ7+BX7+CJ7+CU7+DF7</f>
        <v>68</v>
      </c>
      <c r="L7" s="36">
        <v>80.32</v>
      </c>
      <c r="M7" s="2"/>
      <c r="N7" s="2"/>
      <c r="O7" s="2"/>
      <c r="P7" s="2"/>
      <c r="Q7" s="2"/>
      <c r="R7" s="2"/>
      <c r="S7" s="3">
        <v>0</v>
      </c>
      <c r="T7" s="3"/>
      <c r="U7" s="3">
        <v>20</v>
      </c>
      <c r="V7" s="3"/>
      <c r="W7" s="3"/>
      <c r="X7" s="12"/>
      <c r="Y7" s="6">
        <f>L7+M7+N7+O7+P7+Q7+R7</f>
        <v>80.32</v>
      </c>
      <c r="Z7" s="9">
        <f>S7/2</f>
        <v>0</v>
      </c>
      <c r="AA7" s="3">
        <f>(T7*5)+(U7*10)+(V7*15)+(W7*10)+(X7*20)</f>
        <v>200</v>
      </c>
      <c r="AB7" s="10">
        <f>Y7+Z7+AA7</f>
        <v>280.32</v>
      </c>
      <c r="AC7" s="51">
        <f>(MIN(AB$3:AB$5)/AB7)*100</f>
        <v>48.72288812785388</v>
      </c>
      <c r="AD7" s="11">
        <v>34.77</v>
      </c>
      <c r="AE7" s="2"/>
      <c r="AF7" s="2"/>
      <c r="AG7" s="2"/>
      <c r="AH7" s="3">
        <v>49</v>
      </c>
      <c r="AI7" s="3"/>
      <c r="AJ7" s="3"/>
      <c r="AK7" s="3"/>
      <c r="AL7" s="3"/>
      <c r="AM7" s="3"/>
      <c r="AN7" s="6">
        <f>AD7+AE7+AF7+AG7</f>
        <v>34.77</v>
      </c>
      <c r="AO7" s="9">
        <f>AH7/2</f>
        <v>24.5</v>
      </c>
      <c r="AP7" s="3">
        <f>(AI7*5)+(AJ7*10)+(AK7*15)+(AL7*10)+(AM7*20)</f>
        <v>0</v>
      </c>
      <c r="AQ7" s="10">
        <f>AN7+AO7+AP7+10</f>
        <v>69.27000000000001</v>
      </c>
      <c r="AR7" s="51">
        <v>32.07</v>
      </c>
      <c r="AS7" s="11">
        <v>32.07</v>
      </c>
      <c r="AT7" s="2"/>
      <c r="AU7" s="2"/>
      <c r="AV7" s="3">
        <v>0</v>
      </c>
      <c r="AW7" s="3"/>
      <c r="AX7" s="3">
        <v>1</v>
      </c>
      <c r="AY7" s="3"/>
      <c r="AZ7" s="3"/>
      <c r="BA7" s="3"/>
      <c r="BB7" s="6">
        <f>AS7+AT7+AU7</f>
        <v>32.07</v>
      </c>
      <c r="BC7" s="9">
        <f>AV7/2</f>
        <v>0</v>
      </c>
      <c r="BD7" s="3">
        <f>(AW7*5)+(AX7*10)+(AY7*15)+(AZ7*10)+(BA7*20)</f>
        <v>10</v>
      </c>
      <c r="BE7" s="10">
        <f>BB7+BC7+BD7</f>
        <v>42.07</v>
      </c>
      <c r="BF7" s="51">
        <f>(MIN(BE$3:BE$5)/BE7)*100</f>
        <v>46.44639885904445</v>
      </c>
      <c r="BG7" s="11">
        <v>75.52</v>
      </c>
      <c r="BH7" s="2"/>
      <c r="BI7" s="2"/>
      <c r="BJ7" s="3">
        <v>19</v>
      </c>
      <c r="BK7" s="3"/>
      <c r="BL7" s="3"/>
      <c r="BM7" s="3"/>
      <c r="BN7" s="3"/>
      <c r="BO7" s="3"/>
      <c r="BP7" s="6">
        <f>BG7+BH7+BI7</f>
        <v>75.52</v>
      </c>
      <c r="BQ7" s="9">
        <f>BJ7/2</f>
        <v>9.5</v>
      </c>
      <c r="BR7" s="3">
        <f>(BK7*5)+(BL7*10)+(BM7*15)+(BN7*10)+(BO7*20)</f>
        <v>0</v>
      </c>
      <c r="BS7" s="10">
        <f>BP7+BQ7+BR7</f>
        <v>85.02</v>
      </c>
      <c r="BT7" s="51">
        <f>(MIN(BS$3:BS$5)/BS7)*100</f>
        <v>62.25593977887556</v>
      </c>
      <c r="BU7" s="11"/>
      <c r="BV7" s="2"/>
      <c r="BW7" s="2"/>
      <c r="BX7" s="3"/>
      <c r="BY7" s="3"/>
      <c r="BZ7" s="3"/>
      <c r="CA7" s="3"/>
      <c r="CB7" s="3"/>
      <c r="CC7" s="3"/>
      <c r="CD7" s="6">
        <f>BU7+BV7+BW7</f>
        <v>0</v>
      </c>
      <c r="CE7" s="9">
        <f>BX7/2</f>
        <v>0</v>
      </c>
      <c r="CF7" s="3">
        <f>(BY7*5)+(BZ7*10)+(CA7*15)+(CB7*10)+(CC7*20)</f>
        <v>0</v>
      </c>
      <c r="CG7" s="10">
        <f>CD7+CE7+CF7</f>
        <v>0</v>
      </c>
      <c r="CH7" s="11"/>
      <c r="CI7" s="2"/>
      <c r="CJ7" s="3"/>
      <c r="CK7" s="3"/>
      <c r="CL7" s="3"/>
      <c r="CM7" s="3"/>
      <c r="CN7" s="3"/>
      <c r="CO7" s="6">
        <f>CH7+CI7</f>
        <v>0</v>
      </c>
      <c r="CP7" s="9">
        <f>CJ7/2</f>
        <v>0</v>
      </c>
      <c r="CQ7" s="3">
        <f>(CK7*3)+(CL7*5)+(CM7*5)+(CN7*20)</f>
        <v>0</v>
      </c>
      <c r="CR7" s="10">
        <f>CO7+CP7+CQ7</f>
        <v>0</v>
      </c>
      <c r="CS7" s="11"/>
      <c r="CT7" s="2"/>
      <c r="CU7" s="3"/>
      <c r="CV7" s="3"/>
      <c r="CW7" s="3"/>
      <c r="CX7" s="3"/>
      <c r="CY7" s="3"/>
      <c r="CZ7" s="6">
        <f>CS7+CT7</f>
        <v>0</v>
      </c>
      <c r="DA7" s="9">
        <f>CU7/2</f>
        <v>0</v>
      </c>
      <c r="DB7" s="3">
        <f>(CV7*3)+(CW7*5)+(CX7*5)+(CY7*20)</f>
        <v>0</v>
      </c>
      <c r="DC7" s="10">
        <f>CZ7+DA7+DB7</f>
        <v>0</v>
      </c>
      <c r="DD7" s="11"/>
      <c r="DE7" s="2"/>
      <c r="DF7" s="3"/>
      <c r="DG7" s="3"/>
      <c r="DH7" s="3"/>
      <c r="DI7" s="3"/>
      <c r="DJ7" s="3"/>
      <c r="DK7" s="6">
        <f>DD7+DE7</f>
        <v>0</v>
      </c>
      <c r="DL7" s="9">
        <f>DF7/2</f>
        <v>0</v>
      </c>
      <c r="DM7" s="3">
        <f>(DG7*3)+(DH7*5)+(DI7*5)+(DJ7*20)</f>
        <v>0</v>
      </c>
      <c r="DN7" s="10">
        <f>DK7+DL7+DM7</f>
        <v>0</v>
      </c>
    </row>
    <row r="9" ht="12.75">
      <c r="R9" s="47"/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Steve Hope</cp:lastModifiedBy>
  <cp:lastPrinted>2011-08-06T22:50:12Z</cp:lastPrinted>
  <dcterms:created xsi:type="dcterms:W3CDTF">2010-05-02T17:04:59Z</dcterms:created>
  <dcterms:modified xsi:type="dcterms:W3CDTF">2013-02-10T03:48:08Z</dcterms:modified>
  <cp:category/>
  <cp:version/>
  <cp:contentType/>
  <cp:contentStatus/>
</cp:coreProperties>
</file>