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285" activeTab="0"/>
  </bookViews>
  <sheets>
    <sheet name="Carbine" sheetId="1" r:id="rId1"/>
    <sheet name="22 Carbine" sheetId="2" r:id="rId2"/>
  </sheets>
  <definedNames/>
  <calcPr fullCalcOnLoad="1"/>
</workbook>
</file>

<file path=xl/sharedStrings.xml><?xml version="1.0" encoding="utf-8"?>
<sst xmlns="http://schemas.openxmlformats.org/spreadsheetml/2006/main" count="320" uniqueCount="73">
  <si>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</si>
  <si>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</si>
  <si>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</si>
  <si>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</si>
  <si>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</si>
  <si>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</si>
  <si>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</si>
  <si>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</si>
  <si>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</si>
  <si>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</si>
  <si>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</si>
  <si>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</si>
  <si>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</si>
  <si>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</si>
  <si>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</si>
  <si>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</si>
  <si>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Dn/2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</si>
  <si>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</si>
  <si>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</si>
  <si>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</si>
  <si>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</si>
  <si>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</si>
  <si>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</si>
  <si>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</si>
  <si>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</si>
  <si>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</si>
  <si>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</si>
  <si>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</si>
  <si>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</si>
  <si>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</si>
  <si>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</si>
  <si>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Pts Dn/2</t>
  </si>
  <si>
    <t>Pen Sec</t>
  </si>
  <si>
    <t>Total Stage Score</t>
  </si>
  <si>
    <t>Open</t>
  </si>
  <si>
    <t>AR22</t>
  </si>
  <si>
    <t>Mark C.</t>
  </si>
  <si>
    <t>AR22 Division</t>
  </si>
  <si>
    <t>Class</t>
  </si>
  <si>
    <t>Ranking</t>
  </si>
  <si>
    <t>Overall</t>
  </si>
  <si>
    <t>Stage Points</t>
  </si>
  <si>
    <t>Stage Points Total</t>
  </si>
  <si>
    <t>TNE</t>
  </si>
  <si>
    <t>Steve H.</t>
  </si>
  <si>
    <t>Larry A.</t>
  </si>
  <si>
    <t>10/22</t>
  </si>
  <si>
    <t>Iron</t>
  </si>
  <si>
    <t>Dennis H.</t>
  </si>
  <si>
    <t>Gary R.</t>
  </si>
  <si>
    <t>Michael C.</t>
  </si>
  <si>
    <t>Carty W.</t>
  </si>
  <si>
    <t>Auto&gt;5</t>
  </si>
  <si>
    <t>Dave R.</t>
  </si>
  <si>
    <t>Mark S.</t>
  </si>
  <si>
    <t>Pump&gt;5</t>
  </si>
  <si>
    <t>Jeff L.</t>
  </si>
  <si>
    <t>Jon C.</t>
  </si>
  <si>
    <t>John H.</t>
  </si>
  <si>
    <t>Juan M.</t>
  </si>
  <si>
    <t>Grady S.</t>
  </si>
  <si>
    <t>Michael P.</t>
  </si>
  <si>
    <t>Pump&lt;=5</t>
  </si>
  <si>
    <t>Kirk S.</t>
  </si>
  <si>
    <t>Brien R.</t>
  </si>
  <si>
    <t>Jason M.</t>
  </si>
  <si>
    <t>Bill H.</t>
  </si>
  <si>
    <t>Steve C</t>
  </si>
  <si>
    <t>Brian S.</t>
  </si>
  <si>
    <t>Jeff P.</t>
  </si>
  <si>
    <t>Fred P.</t>
  </si>
  <si>
    <t>Ken T.</t>
  </si>
  <si>
    <t>Andrew W.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</si>
</sst>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right" vertical="center"/>
      <protection locked="0"/>
    </xf>
    <xf numFmtId="1" fontId="0" fillId="0" borderId="12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2" fontId="0" fillId="0" borderId="14" xfId="0" applyNumberFormat="1" applyFont="1" applyFill="1" applyBorder="1" applyAlignment="1" applyProtection="1">
      <alignment horizontal="right" vertical="center"/>
      <protection locked="0"/>
    </xf>
    <xf numFmtId="1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center" wrapText="1"/>
      <protection locked="0"/>
    </xf>
    <xf numFmtId="49" fontId="1" fillId="0" borderId="16" xfId="0" applyNumberFormat="1" applyFont="1" applyFill="1" applyBorder="1" applyAlignment="1" applyProtection="1">
      <alignment horizontal="center" wrapText="1"/>
      <protection locked="0"/>
    </xf>
    <xf numFmtId="49" fontId="1" fillId="0" borderId="17" xfId="0" applyNumberFormat="1" applyFont="1" applyFill="1" applyBorder="1" applyAlignment="1" applyProtection="1">
      <alignment horizontal="center" wrapText="1"/>
      <protection locked="0"/>
    </xf>
    <xf numFmtId="49" fontId="1" fillId="0" borderId="18" xfId="0" applyNumberFormat="1" applyFont="1" applyFill="1" applyBorder="1" applyAlignment="1" applyProtection="1">
      <alignment horizontal="center" wrapText="1"/>
      <protection locked="0"/>
    </xf>
    <xf numFmtId="49" fontId="1" fillId="0" borderId="19" xfId="0" applyNumberFormat="1" applyFont="1" applyFill="1" applyBorder="1" applyAlignment="1" applyProtection="1">
      <alignment horizontal="center" wrapText="1"/>
      <protection locked="0"/>
    </xf>
    <xf numFmtId="49" fontId="1" fillId="0" borderId="20" xfId="0" applyNumberFormat="1" applyFont="1" applyFill="1" applyBorder="1" applyAlignment="1" applyProtection="1">
      <alignment horizontal="center" wrapText="1"/>
      <protection locked="0"/>
    </xf>
    <xf numFmtId="49" fontId="1" fillId="0" borderId="21" xfId="0" applyNumberFormat="1" applyFont="1" applyFill="1" applyBorder="1" applyAlignment="1" applyProtection="1">
      <alignment horizontal="center" wrapText="1"/>
      <protection locked="0"/>
    </xf>
    <xf numFmtId="2" fontId="0" fillId="0" borderId="22" xfId="0" applyNumberFormat="1" applyFont="1" applyFill="1" applyBorder="1" applyAlignment="1" applyProtection="1">
      <alignment horizontal="right" vertical="center"/>
      <protection locked="0"/>
    </xf>
    <xf numFmtId="49" fontId="1" fillId="0" borderId="23" xfId="0" applyNumberFormat="1" applyFont="1" applyFill="1" applyBorder="1" applyAlignment="1" applyProtection="1">
      <alignment horizontal="center" wrapText="1"/>
      <protection locked="0"/>
    </xf>
    <xf numFmtId="49" fontId="1" fillId="0" borderId="24" xfId="0" applyNumberFormat="1" applyFont="1" applyFill="1" applyBorder="1" applyAlignment="1" applyProtection="1">
      <alignment horizontal="center" wrapText="1"/>
      <protection locked="0"/>
    </xf>
    <xf numFmtId="164" fontId="0" fillId="0" borderId="25" xfId="0" applyNumberFormat="1" applyFont="1" applyFill="1" applyBorder="1" applyAlignment="1" applyProtection="1">
      <alignment horizontal="right" vertical="center"/>
      <protection locked="0"/>
    </xf>
    <xf numFmtId="1" fontId="0" fillId="0" borderId="26" xfId="0" applyNumberFormat="1" applyFont="1" applyFill="1" applyBorder="1" applyAlignment="1" applyProtection="1">
      <alignment horizontal="right" vertical="center"/>
      <protection locked="0"/>
    </xf>
    <xf numFmtId="49" fontId="1" fillId="0" borderId="27" xfId="0" applyNumberFormat="1" applyFont="1" applyFill="1" applyBorder="1" applyAlignment="1" applyProtection="1">
      <alignment horizontal="center"/>
      <protection locked="0"/>
    </xf>
    <xf numFmtId="49" fontId="1" fillId="0" borderId="28" xfId="0" applyNumberFormat="1" applyFont="1" applyFill="1" applyBorder="1" applyAlignment="1" applyProtection="1">
      <alignment horizontal="center"/>
      <protection locked="0"/>
    </xf>
    <xf numFmtId="0" fontId="0" fillId="0" borderId="29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2" fontId="1" fillId="24" borderId="31" xfId="0" applyNumberFormat="1" applyFont="1" applyFill="1" applyBorder="1" applyAlignment="1" applyProtection="1">
      <alignment horizontal="right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 locked="0"/>
    </xf>
    <xf numFmtId="1" fontId="0" fillId="24" borderId="26" xfId="0" applyNumberFormat="1" applyFont="1" applyFill="1" applyBorder="1" applyAlignment="1" applyProtection="1">
      <alignment horizontal="right" vertical="center"/>
      <protection locked="0"/>
    </xf>
    <xf numFmtId="2" fontId="1" fillId="24" borderId="13" xfId="0" applyNumberFormat="1" applyFont="1" applyFill="1" applyBorder="1" applyAlignment="1" applyProtection="1">
      <alignment horizontal="right" vertical="center"/>
      <protection locked="0"/>
    </xf>
    <xf numFmtId="2" fontId="0" fillId="0" borderId="14" xfId="0" applyNumberFormat="1" applyFont="1" applyFill="1" applyBorder="1" applyAlignment="1" applyProtection="1">
      <alignment horizontal="right" vertical="center"/>
      <protection locked="0"/>
    </xf>
    <xf numFmtId="49" fontId="0" fillId="17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14" xfId="0" applyNumberFormat="1" applyFont="1" applyFill="1" applyBorder="1" applyAlignment="1" applyProtection="1">
      <alignment horizontal="center" wrapText="1"/>
      <protection locked="0"/>
    </xf>
    <xf numFmtId="49" fontId="1" fillId="0" borderId="0" xfId="0" applyNumberFormat="1" applyFont="1" applyFill="1" applyBorder="1" applyAlignment="1" applyProtection="1">
      <alignment horizontal="center" wrapText="1"/>
      <protection locked="0"/>
    </xf>
    <xf numFmtId="49" fontId="1" fillId="0" borderId="31" xfId="0" applyNumberFormat="1" applyFont="1" applyFill="1" applyBorder="1" applyAlignment="1" applyProtection="1">
      <alignment horizontal="center" wrapText="1"/>
      <protection locked="0"/>
    </xf>
    <xf numFmtId="49" fontId="1" fillId="0" borderId="22" xfId="0" applyNumberFormat="1" applyFont="1" applyFill="1" applyBorder="1" applyAlignment="1" applyProtection="1">
      <alignment horizontal="center" wrapText="1"/>
      <protection locked="0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49" fontId="1" fillId="0" borderId="26" xfId="0" applyNumberFormat="1" applyFont="1" applyFill="1" applyBorder="1" applyAlignment="1" applyProtection="1">
      <alignment horizontal="center" wrapText="1"/>
      <protection locked="0"/>
    </xf>
    <xf numFmtId="49" fontId="1" fillId="0" borderId="11" xfId="0" applyNumberFormat="1" applyFont="1" applyFill="1" applyBorder="1" applyAlignment="1" applyProtection="1">
      <alignment horizontal="center" wrapText="1"/>
      <protection locked="0"/>
    </xf>
    <xf numFmtId="49" fontId="1" fillId="0" borderId="13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/>
      <protection locked="0"/>
    </xf>
    <xf numFmtId="2" fontId="23" fillId="17" borderId="31" xfId="0" applyNumberFormat="1" applyFont="1" applyFill="1" applyBorder="1" applyAlignment="1" applyProtection="1">
      <alignment horizontal="right" vertical="center"/>
      <protection locked="0"/>
    </xf>
    <xf numFmtId="49" fontId="11" fillId="4" borderId="16" xfId="47" applyNumberFormat="1" applyBorder="1" applyAlignment="1" applyProtection="1">
      <alignment horizontal="center" wrapText="1"/>
      <protection locked="0"/>
    </xf>
    <xf numFmtId="49" fontId="11" fillId="4" borderId="0" xfId="47" applyNumberFormat="1" applyBorder="1" applyAlignment="1" applyProtection="1">
      <alignment horizontal="center" wrapText="1"/>
      <protection locked="0"/>
    </xf>
    <xf numFmtId="2" fontId="11" fillId="4" borderId="0" xfId="47" applyNumberFormat="1" applyBorder="1" applyAlignment="1" applyProtection="1">
      <alignment horizontal="right" vertical="center"/>
      <protection locked="0"/>
    </xf>
    <xf numFmtId="2" fontId="11" fillId="4" borderId="0" xfId="47" applyNumberFormat="1" applyBorder="1" applyAlignment="1" applyProtection="1">
      <alignment horizontal="center" vertical="center"/>
      <protection locked="0"/>
    </xf>
    <xf numFmtId="49" fontId="11" fillId="4" borderId="28" xfId="47" applyNumberFormat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2" fontId="5" fillId="25" borderId="0" xfId="47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2" fontId="11" fillId="0" borderId="0" xfId="47" applyNumberForma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2" fontId="11" fillId="0" borderId="0" xfId="47" applyNumberForma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30" xfId="0" applyNumberFormat="1" applyFont="1" applyFill="1" applyBorder="1" applyAlignment="1" applyProtection="1">
      <alignment horizontal="center"/>
      <protection locked="0"/>
    </xf>
    <xf numFmtId="49" fontId="1" fillId="0" borderId="29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2" fontId="1" fillId="0" borderId="31" xfId="0" applyNumberFormat="1" applyFont="1" applyFill="1" applyBorder="1" applyAlignment="1" applyProtection="1">
      <alignment horizontal="right" vertical="center"/>
      <protection locked="0"/>
    </xf>
    <xf numFmtId="1" fontId="0" fillId="0" borderId="26" xfId="0" applyNumberFormat="1" applyFont="1" applyFill="1" applyBorder="1" applyAlignment="1" applyProtection="1">
      <alignment horizontal="right" vertical="center"/>
      <protection locked="0"/>
    </xf>
    <xf numFmtId="2" fontId="11" fillId="4" borderId="0" xfId="47" applyNumberForma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28"/>
  <sheetViews>
    <sheetView tabSelected="1" zoomScalePageLayoutView="0" workbookViewId="0" topLeftCell="A1">
      <selection activeCell="G33" sqref="G33"/>
    </sheetView>
  </sheetViews>
  <sheetFormatPr defaultColWidth="8.00390625" defaultRowHeight="12.75"/>
  <cols>
    <col min="1" max="2" width="8.7109375" style="5" customWidth="1"/>
    <col min="3" max="3" width="15.00390625" style="1" customWidth="1"/>
    <col min="4" max="4" width="10.00390625" style="1" customWidth="1"/>
    <col min="5" max="5" width="8.140625" style="1" customWidth="1"/>
    <col min="6" max="6" width="15.140625" style="1" customWidth="1"/>
    <col min="7" max="7" width="8.57421875" style="1" customWidth="1"/>
    <col min="8" max="8" width="7.57421875" style="1" customWidth="1"/>
    <col min="9" max="9" width="5.28125" style="1" customWidth="1"/>
    <col min="10" max="10" width="5.00390625" style="1" customWidth="1"/>
    <col min="11" max="11" width="8.28125" style="1" customWidth="1"/>
    <col min="12" max="17" width="5.57421875" style="1" customWidth="1"/>
    <col min="18" max="18" width="3.8515625" style="1" customWidth="1"/>
    <col min="19" max="19" width="2.28125" style="1" customWidth="1"/>
    <col min="20" max="20" width="2.7109375" style="1" customWidth="1"/>
    <col min="21" max="22" width="2.28125" style="1" customWidth="1"/>
    <col min="23" max="23" width="3.57421875" style="1" customWidth="1"/>
    <col min="24" max="24" width="6.7109375" style="1" customWidth="1"/>
    <col min="25" max="25" width="5.7109375" style="1" customWidth="1"/>
    <col min="26" max="26" width="4.28125" style="1" customWidth="1"/>
    <col min="27" max="27" width="7.00390625" style="4" customWidth="1"/>
    <col min="28" max="28" width="10.00390625" style="1" customWidth="1"/>
    <col min="29" max="29" width="7.8515625" style="1" bestFit="1" customWidth="1"/>
    <col min="30" max="32" width="5.57421875" style="1" customWidth="1"/>
    <col min="33" max="33" width="3.8515625" style="1" customWidth="1"/>
    <col min="34" max="34" width="2.28125" style="1" customWidth="1"/>
    <col min="35" max="35" width="2.7109375" style="1" customWidth="1"/>
    <col min="36" max="37" width="2.28125" style="1" customWidth="1"/>
    <col min="38" max="38" width="3.57421875" style="1" customWidth="1"/>
    <col min="39" max="39" width="8.57421875" style="1" bestFit="1" customWidth="1"/>
    <col min="40" max="40" width="5.7109375" style="1" customWidth="1"/>
    <col min="41" max="41" width="4.28125" style="1" customWidth="1"/>
    <col min="42" max="42" width="6.57421875" style="1" customWidth="1"/>
    <col min="43" max="43" width="9.57421875" style="1" customWidth="1"/>
    <col min="44" max="44" width="7.7109375" style="1" customWidth="1"/>
    <col min="45" max="46" width="5.57421875" style="1" customWidth="1"/>
    <col min="47" max="47" width="3.8515625" style="1" customWidth="1"/>
    <col min="48" max="48" width="2.28125" style="1" customWidth="1"/>
    <col min="49" max="49" width="2.7109375" style="1" customWidth="1"/>
    <col min="50" max="51" width="2.28125" style="1" customWidth="1"/>
    <col min="52" max="52" width="3.57421875" style="1" customWidth="1"/>
    <col min="53" max="53" width="6.57421875" style="1" customWidth="1"/>
    <col min="54" max="54" width="5.7109375" style="1" customWidth="1"/>
    <col min="55" max="55" width="4.28125" style="1" customWidth="1"/>
    <col min="56" max="56" width="6.57421875" style="1" customWidth="1"/>
    <col min="57" max="57" width="7.7109375" style="1" bestFit="1" customWidth="1"/>
    <col min="58" max="58" width="8.8515625" style="1" customWidth="1"/>
    <col min="59" max="60" width="5.57421875" style="1" customWidth="1"/>
    <col min="61" max="61" width="3.8515625" style="1" customWidth="1"/>
    <col min="62" max="65" width="2.28125" style="1" customWidth="1"/>
    <col min="66" max="66" width="3.57421875" style="1" customWidth="1"/>
    <col min="67" max="67" width="6.57421875" style="1" customWidth="1"/>
    <col min="68" max="68" width="5.7109375" style="1" customWidth="1"/>
    <col min="69" max="69" width="4.28125" style="1" customWidth="1"/>
    <col min="70" max="70" width="6.57421875" style="1" customWidth="1"/>
    <col min="71" max="71" width="7.7109375" style="1" bestFit="1" customWidth="1"/>
    <col min="72" max="72" width="7.8515625" style="1" bestFit="1" customWidth="1"/>
    <col min="73" max="74" width="5.57421875" style="1" customWidth="1"/>
    <col min="75" max="75" width="3.8515625" style="1" customWidth="1"/>
    <col min="76" max="79" width="2.28125" style="1" customWidth="1"/>
    <col min="80" max="80" width="3.57421875" style="1" customWidth="1"/>
    <col min="81" max="81" width="6.57421875" style="1" customWidth="1"/>
    <col min="82" max="82" width="4.57421875" style="1" customWidth="1"/>
    <col min="83" max="83" width="4.28125" style="1" customWidth="1"/>
    <col min="84" max="84" width="6.57421875" style="1" customWidth="1"/>
    <col min="85" max="85" width="7.7109375" style="1" bestFit="1" customWidth="1"/>
    <col min="86" max="87" width="5.57421875" style="1" customWidth="1"/>
    <col min="88" max="88" width="3.8515625" style="1" customWidth="1"/>
    <col min="89" max="91" width="2.28125" style="1" customWidth="1"/>
    <col min="92" max="92" width="3.57421875" style="1" customWidth="1"/>
    <col min="93" max="93" width="6.57421875" style="1" customWidth="1"/>
    <col min="94" max="94" width="4.57421875" style="1" customWidth="1"/>
    <col min="95" max="95" width="4.28125" style="1" customWidth="1"/>
    <col min="96" max="96" width="6.57421875" style="1" customWidth="1"/>
    <col min="97" max="98" width="5.57421875" style="1" customWidth="1"/>
    <col min="99" max="99" width="3.8515625" style="1" customWidth="1"/>
    <col min="100" max="102" width="2.28125" style="1" customWidth="1"/>
    <col min="103" max="103" width="3.57421875" style="1" customWidth="1"/>
    <col min="104" max="104" width="6.57421875" style="1" customWidth="1"/>
    <col min="105" max="105" width="4.57421875" style="1" customWidth="1"/>
    <col min="106" max="106" width="4.28125" style="1" customWidth="1"/>
    <col min="107" max="107" width="6.57421875" style="1" customWidth="1"/>
    <col min="108" max="109" width="5.57421875" style="1" customWidth="1"/>
    <col min="110" max="110" width="3.8515625" style="1" customWidth="1"/>
    <col min="111" max="113" width="2.28125" style="1" customWidth="1"/>
    <col min="114" max="114" width="3.57421875" style="1" customWidth="1"/>
    <col min="115" max="115" width="6.57421875" style="1" customWidth="1"/>
    <col min="116" max="116" width="4.57421875" style="1" customWidth="1"/>
    <col min="117" max="117" width="4.28125" style="1" customWidth="1"/>
    <col min="118" max="16384" width="8.00390625" style="1" customWidth="1"/>
  </cols>
  <sheetData>
    <row r="1" spans="1:118" ht="15.75" thickTop="1">
      <c r="A1" s="27" t="s">
        <v>40</v>
      </c>
      <c r="B1" s="27" t="s">
        <v>38</v>
      </c>
      <c r="C1" s="27" t="s">
        <v>0</v>
      </c>
      <c r="D1" s="27"/>
      <c r="E1" s="27"/>
      <c r="F1" s="54"/>
      <c r="G1" s="28" t="s">
        <v>1</v>
      </c>
      <c r="H1" s="29"/>
      <c r="I1" s="29"/>
      <c r="J1" s="30"/>
      <c r="K1" s="28" t="s">
        <v>2</v>
      </c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6"/>
      <c r="X1" s="27"/>
      <c r="Y1" s="27"/>
      <c r="Z1" s="27"/>
      <c r="AA1" s="27"/>
      <c r="AB1" s="27"/>
      <c r="AC1" s="28" t="s">
        <v>3</v>
      </c>
      <c r="AD1" s="67"/>
      <c r="AE1" s="67"/>
      <c r="AF1" s="67"/>
      <c r="AG1" s="67"/>
      <c r="AH1" s="67"/>
      <c r="AI1" s="67"/>
      <c r="AJ1" s="67"/>
      <c r="AK1" s="67"/>
      <c r="AL1" s="66"/>
      <c r="AM1" s="27"/>
      <c r="AN1" s="27"/>
      <c r="AO1" s="27"/>
      <c r="AP1" s="27"/>
      <c r="AQ1" s="27"/>
      <c r="AR1" s="28" t="s">
        <v>4</v>
      </c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6"/>
      <c r="BE1" s="27"/>
      <c r="BF1" s="28" t="s">
        <v>5</v>
      </c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6"/>
      <c r="BT1" s="27" t="s">
        <v>6</v>
      </c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 t="s">
        <v>7</v>
      </c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 t="s">
        <v>8</v>
      </c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 t="s">
        <v>9</v>
      </c>
      <c r="DE1" s="27"/>
      <c r="DF1" s="27"/>
      <c r="DG1" s="27"/>
      <c r="DH1" s="27"/>
      <c r="DI1" s="27"/>
      <c r="DJ1" s="27"/>
      <c r="DK1" s="27"/>
      <c r="DL1" s="27"/>
      <c r="DM1" s="27"/>
      <c r="DN1" s="27"/>
    </row>
    <row r="2" spans="1:118" ht="52.5" thickBot="1">
      <c r="A2" s="15" t="s">
        <v>39</v>
      </c>
      <c r="B2" s="16" t="s">
        <v>39</v>
      </c>
      <c r="C2" s="16" t="s">
        <v>10</v>
      </c>
      <c r="D2" s="16" t="s">
        <v>11</v>
      </c>
      <c r="E2" s="16" t="s">
        <v>12</v>
      </c>
      <c r="F2" s="50" t="s">
        <v>42</v>
      </c>
      <c r="G2" s="20" t="s">
        <v>13</v>
      </c>
      <c r="H2" s="21" t="s">
        <v>14</v>
      </c>
      <c r="I2" s="18" t="s">
        <v>15</v>
      </c>
      <c r="J2" s="24" t="s">
        <v>17</v>
      </c>
      <c r="K2" s="15" t="s">
        <v>18</v>
      </c>
      <c r="L2" s="16" t="s">
        <v>19</v>
      </c>
      <c r="M2" s="16" t="s">
        <v>20</v>
      </c>
      <c r="N2" s="16" t="s">
        <v>21</v>
      </c>
      <c r="O2" s="16" t="s">
        <v>22</v>
      </c>
      <c r="P2" s="16" t="s">
        <v>23</v>
      </c>
      <c r="Q2" s="16" t="s">
        <v>24</v>
      </c>
      <c r="R2" s="16" t="s">
        <v>25</v>
      </c>
      <c r="S2" s="16" t="s">
        <v>26</v>
      </c>
      <c r="T2" s="16" t="s">
        <v>27</v>
      </c>
      <c r="U2" s="16" t="s">
        <v>43</v>
      </c>
      <c r="V2" s="16" t="s">
        <v>28</v>
      </c>
      <c r="W2" s="18" t="s">
        <v>29</v>
      </c>
      <c r="X2" s="19" t="s">
        <v>30</v>
      </c>
      <c r="Y2" s="16" t="s">
        <v>25</v>
      </c>
      <c r="Z2" s="16" t="s">
        <v>32</v>
      </c>
      <c r="AA2" s="17" t="s">
        <v>33</v>
      </c>
      <c r="AB2" s="50" t="s">
        <v>41</v>
      </c>
      <c r="AC2" s="15" t="s">
        <v>18</v>
      </c>
      <c r="AD2" s="16" t="s">
        <v>19</v>
      </c>
      <c r="AE2" s="16" t="s">
        <v>20</v>
      </c>
      <c r="AF2" s="16" t="s">
        <v>21</v>
      </c>
      <c r="AG2" s="16" t="s">
        <v>25</v>
      </c>
      <c r="AH2" s="16" t="s">
        <v>26</v>
      </c>
      <c r="AI2" s="16" t="s">
        <v>27</v>
      </c>
      <c r="AJ2" s="16" t="s">
        <v>43</v>
      </c>
      <c r="AK2" s="16" t="s">
        <v>28</v>
      </c>
      <c r="AL2" s="16" t="s">
        <v>29</v>
      </c>
      <c r="AM2" s="19" t="s">
        <v>30</v>
      </c>
      <c r="AN2" s="16" t="s">
        <v>25</v>
      </c>
      <c r="AO2" s="16" t="s">
        <v>32</v>
      </c>
      <c r="AP2" s="17" t="s">
        <v>33</v>
      </c>
      <c r="AQ2" s="50" t="s">
        <v>41</v>
      </c>
      <c r="AR2" s="15" t="s">
        <v>18</v>
      </c>
      <c r="AS2" s="16" t="s">
        <v>19</v>
      </c>
      <c r="AT2" s="16" t="s">
        <v>20</v>
      </c>
      <c r="AU2" s="16" t="s">
        <v>25</v>
      </c>
      <c r="AV2" s="16" t="s">
        <v>26</v>
      </c>
      <c r="AW2" s="16" t="s">
        <v>27</v>
      </c>
      <c r="AX2" s="16" t="s">
        <v>43</v>
      </c>
      <c r="AY2" s="16" t="s">
        <v>28</v>
      </c>
      <c r="AZ2" s="16" t="s">
        <v>29</v>
      </c>
      <c r="BA2" s="19" t="s">
        <v>30</v>
      </c>
      <c r="BB2" s="16" t="s">
        <v>25</v>
      </c>
      <c r="BC2" s="16" t="s">
        <v>32</v>
      </c>
      <c r="BD2" s="17" t="s">
        <v>33</v>
      </c>
      <c r="BE2" s="50" t="s">
        <v>41</v>
      </c>
      <c r="BF2" s="15" t="s">
        <v>18</v>
      </c>
      <c r="BG2" s="16" t="s">
        <v>19</v>
      </c>
      <c r="BH2" s="16" t="s">
        <v>20</v>
      </c>
      <c r="BI2" s="16" t="s">
        <v>25</v>
      </c>
      <c r="BJ2" s="16" t="s">
        <v>26</v>
      </c>
      <c r="BK2" s="16" t="s">
        <v>27</v>
      </c>
      <c r="BL2" s="16" t="s">
        <v>43</v>
      </c>
      <c r="BM2" s="16" t="s">
        <v>28</v>
      </c>
      <c r="BN2" s="16" t="s">
        <v>29</v>
      </c>
      <c r="BO2" s="19" t="s">
        <v>30</v>
      </c>
      <c r="BP2" s="16" t="s">
        <v>25</v>
      </c>
      <c r="BQ2" s="16" t="s">
        <v>32</v>
      </c>
      <c r="BR2" s="17" t="s">
        <v>33</v>
      </c>
      <c r="BS2" s="50" t="s">
        <v>41</v>
      </c>
      <c r="BT2" s="15" t="s">
        <v>18</v>
      </c>
      <c r="BU2" s="16" t="s">
        <v>19</v>
      </c>
      <c r="BV2" s="16" t="s">
        <v>20</v>
      </c>
      <c r="BW2" s="16" t="s">
        <v>25</v>
      </c>
      <c r="BX2" s="16" t="s">
        <v>26</v>
      </c>
      <c r="BY2" s="16" t="s">
        <v>27</v>
      </c>
      <c r="BZ2" s="16" t="s">
        <v>43</v>
      </c>
      <c r="CA2" s="16" t="s">
        <v>28</v>
      </c>
      <c r="CB2" s="16" t="s">
        <v>29</v>
      </c>
      <c r="CC2" s="19" t="s">
        <v>30</v>
      </c>
      <c r="CD2" s="16" t="s">
        <v>25</v>
      </c>
      <c r="CE2" s="16" t="s">
        <v>32</v>
      </c>
      <c r="CF2" s="17" t="s">
        <v>33</v>
      </c>
      <c r="CG2" s="50" t="s">
        <v>41</v>
      </c>
      <c r="CH2" s="15" t="s">
        <v>18</v>
      </c>
      <c r="CI2" s="16" t="s">
        <v>19</v>
      </c>
      <c r="CJ2" s="16" t="s">
        <v>25</v>
      </c>
      <c r="CK2" s="16" t="s">
        <v>26</v>
      </c>
      <c r="CL2" s="16" t="s">
        <v>27</v>
      </c>
      <c r="CM2" s="16" t="s">
        <v>28</v>
      </c>
      <c r="CN2" s="16" t="s">
        <v>29</v>
      </c>
      <c r="CO2" s="19" t="s">
        <v>30</v>
      </c>
      <c r="CP2" s="16" t="s">
        <v>25</v>
      </c>
      <c r="CQ2" s="16" t="s">
        <v>32</v>
      </c>
      <c r="CR2" s="17" t="s">
        <v>33</v>
      </c>
      <c r="CS2" s="15" t="s">
        <v>18</v>
      </c>
      <c r="CT2" s="16" t="s">
        <v>19</v>
      </c>
      <c r="CU2" s="16" t="s">
        <v>25</v>
      </c>
      <c r="CV2" s="16" t="s">
        <v>26</v>
      </c>
      <c r="CW2" s="16" t="s">
        <v>27</v>
      </c>
      <c r="CX2" s="16" t="s">
        <v>28</v>
      </c>
      <c r="CY2" s="16" t="s">
        <v>29</v>
      </c>
      <c r="CZ2" s="19" t="s">
        <v>30</v>
      </c>
      <c r="DA2" s="16" t="s">
        <v>25</v>
      </c>
      <c r="DB2" s="16" t="s">
        <v>32</v>
      </c>
      <c r="DC2" s="17" t="s">
        <v>33</v>
      </c>
      <c r="DD2" s="15" t="s">
        <v>18</v>
      </c>
      <c r="DE2" s="16" t="s">
        <v>19</v>
      </c>
      <c r="DF2" s="16" t="s">
        <v>25</v>
      </c>
      <c r="DG2" s="16" t="s">
        <v>26</v>
      </c>
      <c r="DH2" s="16" t="s">
        <v>27</v>
      </c>
      <c r="DI2" s="16" t="s">
        <v>28</v>
      </c>
      <c r="DJ2" s="16" t="s">
        <v>29</v>
      </c>
      <c r="DK2" s="19" t="s">
        <v>30</v>
      </c>
      <c r="DL2" s="16" t="s">
        <v>25</v>
      </c>
      <c r="DM2" s="16" t="s">
        <v>32</v>
      </c>
      <c r="DN2" s="17" t="s">
        <v>33</v>
      </c>
    </row>
    <row r="3" spans="1:118" ht="15.75" thickTop="1">
      <c r="A3" s="39"/>
      <c r="B3" s="40"/>
      <c r="C3" s="40" t="s">
        <v>55</v>
      </c>
      <c r="D3" s="40"/>
      <c r="E3" s="40"/>
      <c r="F3" s="51"/>
      <c r="G3" s="41"/>
      <c r="H3" s="42"/>
      <c r="I3" s="43"/>
      <c r="J3" s="44"/>
      <c r="K3" s="39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3"/>
      <c r="X3" s="45"/>
      <c r="Y3" s="40"/>
      <c r="Z3" s="40"/>
      <c r="AA3" s="46"/>
      <c r="AB3" s="51"/>
      <c r="AC3" s="39"/>
      <c r="AD3" s="40"/>
      <c r="AE3" s="40"/>
      <c r="AF3" s="40"/>
      <c r="AG3" s="40"/>
      <c r="AH3" s="40"/>
      <c r="AI3" s="40"/>
      <c r="AJ3" s="40"/>
      <c r="AK3" s="40"/>
      <c r="AL3" s="40"/>
      <c r="AM3" s="45"/>
      <c r="AN3" s="40"/>
      <c r="AO3" s="40"/>
      <c r="AP3" s="46"/>
      <c r="AQ3" s="51"/>
      <c r="AR3" s="39"/>
      <c r="AS3" s="40"/>
      <c r="AT3" s="40"/>
      <c r="AU3" s="40"/>
      <c r="AV3" s="40"/>
      <c r="AW3" s="40"/>
      <c r="AX3" s="40"/>
      <c r="AY3" s="40"/>
      <c r="AZ3" s="40"/>
      <c r="BA3" s="45"/>
      <c r="BB3" s="40"/>
      <c r="BC3" s="40"/>
      <c r="BD3" s="46"/>
      <c r="BE3" s="51"/>
      <c r="BF3" s="39"/>
      <c r="BG3" s="40"/>
      <c r="BH3" s="40"/>
      <c r="BI3" s="40"/>
      <c r="BJ3" s="40"/>
      <c r="BK3" s="40"/>
      <c r="BL3" s="40"/>
      <c r="BM3" s="40"/>
      <c r="BN3" s="40"/>
      <c r="BO3" s="45"/>
      <c r="BP3" s="40"/>
      <c r="BQ3" s="40"/>
      <c r="BR3" s="46"/>
      <c r="BS3" s="51"/>
      <c r="BT3" s="39"/>
      <c r="BU3" s="40"/>
      <c r="BV3" s="40"/>
      <c r="BW3" s="40"/>
      <c r="BX3" s="40"/>
      <c r="BY3" s="40"/>
      <c r="BZ3" s="40"/>
      <c r="CA3" s="40"/>
      <c r="CB3" s="40"/>
      <c r="CC3" s="45"/>
      <c r="CD3" s="40"/>
      <c r="CE3" s="40"/>
      <c r="CF3" s="46"/>
      <c r="CG3" s="51"/>
      <c r="CH3" s="39"/>
      <c r="CI3" s="40"/>
      <c r="CJ3" s="40"/>
      <c r="CK3" s="40"/>
      <c r="CL3" s="40"/>
      <c r="CM3" s="40"/>
      <c r="CN3" s="40"/>
      <c r="CO3" s="45"/>
      <c r="CP3" s="40"/>
      <c r="CQ3" s="40"/>
      <c r="CR3" s="46"/>
      <c r="CS3" s="39"/>
      <c r="CT3" s="40"/>
      <c r="CU3" s="40"/>
      <c r="CV3" s="40"/>
      <c r="CW3" s="40"/>
      <c r="CX3" s="40"/>
      <c r="CY3" s="40"/>
      <c r="CZ3" s="45"/>
      <c r="DA3" s="40"/>
      <c r="DB3" s="40"/>
      <c r="DC3" s="46"/>
      <c r="DD3" s="39"/>
      <c r="DE3" s="40"/>
      <c r="DF3" s="40"/>
      <c r="DG3" s="40"/>
      <c r="DH3" s="40"/>
      <c r="DI3" s="40"/>
      <c r="DJ3" s="40"/>
      <c r="DK3" s="45"/>
      <c r="DL3" s="40"/>
      <c r="DM3" s="40"/>
      <c r="DN3" s="46"/>
    </row>
    <row r="4" spans="1:118" ht="15">
      <c r="A4" s="14">
        <v>16</v>
      </c>
      <c r="B4" s="14">
        <v>1</v>
      </c>
      <c r="C4" s="57" t="s">
        <v>72</v>
      </c>
      <c r="E4" s="69" t="s">
        <v>55</v>
      </c>
      <c r="F4" s="53">
        <f>AB4+AQ4+BE4+BS4</f>
        <v>236.5309377582372</v>
      </c>
      <c r="G4" s="73">
        <f>H4+I4+J4</f>
        <v>165.93</v>
      </c>
      <c r="H4" s="22">
        <f>X4+AM4+BA4+BO4+CC4+CO4+CZ4+DK4</f>
        <v>164.93</v>
      </c>
      <c r="I4" s="7">
        <f>Z4+AO4+BC4+BQ4+CE4+CQ4+DB4+DM4</f>
        <v>0</v>
      </c>
      <c r="J4" s="74">
        <f>R4+AG4+AU4+BI4+BW4+CJ4+CU4+DF4</f>
        <v>1</v>
      </c>
      <c r="K4" s="70">
        <v>36.3</v>
      </c>
      <c r="R4" s="1">
        <v>1</v>
      </c>
      <c r="W4" s="4"/>
      <c r="X4" s="6">
        <f>K4+L4+M4+N4+O4+P4+Q4</f>
        <v>36.3</v>
      </c>
      <c r="Y4" s="10">
        <f>R4</f>
        <v>1</v>
      </c>
      <c r="Z4" s="3">
        <f>(S4*5)+(T4*10)+(U4*15)+(V4*10)+(W4*20)</f>
        <v>0</v>
      </c>
      <c r="AA4" s="11">
        <f>X4+Y4+Z4</f>
        <v>37.3</v>
      </c>
      <c r="AB4" s="52">
        <f>(MIN(AA$4:AA$27)/AA4)*100</f>
        <v>85.38873994638071</v>
      </c>
      <c r="AC4" s="12">
        <v>42.7</v>
      </c>
      <c r="AM4" s="6">
        <f>AC4+AD4+AE4+AF4</f>
        <v>42.7</v>
      </c>
      <c r="AN4" s="10">
        <f>AG4</f>
        <v>0</v>
      </c>
      <c r="AO4" s="3">
        <f>(AH4*5)+(AI4*10)+(AJ4*15)+(AK4*10)+(AL4*20)</f>
        <v>0</v>
      </c>
      <c r="AP4" s="11">
        <f>AM4+AN4+AO4</f>
        <v>42.7</v>
      </c>
      <c r="AQ4" s="52">
        <f>(MIN(AP$4:AP$27)/AP4)*100</f>
        <v>47.07259953161593</v>
      </c>
      <c r="AR4" s="12">
        <v>40.69</v>
      </c>
      <c r="BA4" s="6">
        <f>AR4+AS4+AT4</f>
        <v>40.69</v>
      </c>
      <c r="BB4" s="10">
        <f>AU4</f>
        <v>0</v>
      </c>
      <c r="BC4" s="3">
        <f>(AV4*5)+(AW4*10)+(AX4*15)+(AY4*10)+(AZ4*20)</f>
        <v>0</v>
      </c>
      <c r="BD4" s="11">
        <f>BA4+BB4+BC4</f>
        <v>40.69</v>
      </c>
      <c r="BE4" s="52">
        <f>(MIN(BD$4:BD$27)/BD4)*100</f>
        <v>49.91398377979848</v>
      </c>
      <c r="BF4" s="12">
        <v>45.24</v>
      </c>
      <c r="BO4" s="6">
        <f>BF4+BG4+BH4</f>
        <v>45.24</v>
      </c>
      <c r="BP4" s="10">
        <f>BI4</f>
        <v>0</v>
      </c>
      <c r="BQ4" s="3">
        <f>(BJ4*5)+(BK4*10)+(BL4*15)+(BM4*10)+(BN4*20)</f>
        <v>0</v>
      </c>
      <c r="BR4" s="11">
        <f>BO4+BP4+BQ4</f>
        <v>45.24</v>
      </c>
      <c r="BS4" s="52">
        <f>(MIN(BR$4:BR$27)/BR4)*100</f>
        <v>54.155614500442084</v>
      </c>
      <c r="BT4" s="12"/>
      <c r="CC4" s="71"/>
      <c r="CF4" s="72"/>
      <c r="CH4" s="70"/>
      <c r="CO4" s="71"/>
      <c r="CR4" s="72"/>
      <c r="CS4" s="70"/>
      <c r="CZ4" s="71"/>
      <c r="DC4" s="72"/>
      <c r="DD4" s="70"/>
      <c r="DK4" s="71"/>
      <c r="DN4" s="72"/>
    </row>
    <row r="5" spans="1:118" ht="15">
      <c r="A5" s="14">
        <v>19</v>
      </c>
      <c r="B5" s="14">
        <v>2</v>
      </c>
      <c r="C5" s="57" t="s">
        <v>54</v>
      </c>
      <c r="D5" s="9"/>
      <c r="E5" s="69" t="s">
        <v>55</v>
      </c>
      <c r="F5" s="53">
        <f>AB5+AQ5+BE5+BS5</f>
        <v>174.3798025730627</v>
      </c>
      <c r="G5" s="73">
        <f>H5+I5+J5</f>
        <v>231.32999999999998</v>
      </c>
      <c r="H5" s="22">
        <f>X5+AM5+BA5+BO5+CC5+CO5+CZ5+DK5</f>
        <v>229.32999999999998</v>
      </c>
      <c r="I5" s="7">
        <f>Z5+AO5+BC5+BQ5+CE5+CQ5+DB5+DM5</f>
        <v>0</v>
      </c>
      <c r="J5" s="74">
        <f>R5+AG5+AU5+BI5+BW5+CJ5+CU5+DF5</f>
        <v>2</v>
      </c>
      <c r="K5" s="12">
        <v>45.27</v>
      </c>
      <c r="L5" s="2"/>
      <c r="M5" s="2"/>
      <c r="N5" s="2"/>
      <c r="O5" s="2"/>
      <c r="P5" s="2"/>
      <c r="Q5" s="2"/>
      <c r="R5" s="3">
        <v>2</v>
      </c>
      <c r="S5" s="3"/>
      <c r="T5" s="3"/>
      <c r="U5" s="3"/>
      <c r="V5" s="3"/>
      <c r="W5" s="13"/>
      <c r="X5" s="6">
        <f>K5+L5+M5+N5+O5+P5+Q5</f>
        <v>45.27</v>
      </c>
      <c r="Y5" s="10">
        <f>R5</f>
        <v>2</v>
      </c>
      <c r="Z5" s="3">
        <f>(S5*5)+(T5*10)+(U5*15)+(V5*10)+(W5*20)</f>
        <v>0</v>
      </c>
      <c r="AA5" s="11">
        <f>X5+Y5+Z5</f>
        <v>47.27</v>
      </c>
      <c r="AB5" s="52">
        <f>(MIN(AA$4:AA$27)/AA5)*100</f>
        <v>67.37888724349482</v>
      </c>
      <c r="AC5" s="12">
        <v>69.55</v>
      </c>
      <c r="AD5" s="2"/>
      <c r="AE5" s="2"/>
      <c r="AF5" s="2"/>
      <c r="AG5" s="3"/>
      <c r="AH5" s="3"/>
      <c r="AI5" s="3"/>
      <c r="AJ5" s="3"/>
      <c r="AK5" s="3"/>
      <c r="AL5" s="3"/>
      <c r="AM5" s="6">
        <f>AC5+AD5+AE5+AF5</f>
        <v>69.55</v>
      </c>
      <c r="AN5" s="10">
        <f>AG5</f>
        <v>0</v>
      </c>
      <c r="AO5" s="3">
        <f>(AH5*5)+(AI5*10)+(AJ5*15)+(AK5*10)+(AL5*20)</f>
        <v>0</v>
      </c>
      <c r="AP5" s="11">
        <f>AM5+AN5+AO5</f>
        <v>69.55</v>
      </c>
      <c r="AQ5" s="52">
        <f>(MIN(AP$4:AP$27)/AP5)*100</f>
        <v>28.900071890726096</v>
      </c>
      <c r="AR5" s="12">
        <v>53.98</v>
      </c>
      <c r="AS5" s="2"/>
      <c r="AT5" s="2"/>
      <c r="AU5" s="3"/>
      <c r="AV5" s="3"/>
      <c r="AW5" s="3"/>
      <c r="AX5" s="3"/>
      <c r="AY5" s="3"/>
      <c r="AZ5" s="3"/>
      <c r="BA5" s="6">
        <f>AR5+AS5+AT5</f>
        <v>53.98</v>
      </c>
      <c r="BB5" s="10">
        <f>AU5</f>
        <v>0</v>
      </c>
      <c r="BC5" s="3">
        <f>(AV5*5)+(AW5*10)+(AX5*15)+(AY5*10)+(AZ5*20)</f>
        <v>0</v>
      </c>
      <c r="BD5" s="11">
        <f>BA5+BB5+BC5</f>
        <v>53.98</v>
      </c>
      <c r="BE5" s="52">
        <f>(MIN(BD$4:BD$27)/BD5)*100</f>
        <v>37.625046313449424</v>
      </c>
      <c r="BF5" s="12">
        <v>60.53</v>
      </c>
      <c r="BG5" s="2"/>
      <c r="BH5" s="2"/>
      <c r="BI5" s="3"/>
      <c r="BJ5" s="3"/>
      <c r="BK5" s="3"/>
      <c r="BL5" s="3"/>
      <c r="BM5" s="3"/>
      <c r="BN5" s="3"/>
      <c r="BO5" s="6">
        <f>BF5+BG5+BH5</f>
        <v>60.53</v>
      </c>
      <c r="BP5" s="10">
        <f>BI5</f>
        <v>0</v>
      </c>
      <c r="BQ5" s="3">
        <f>(BJ5*5)+(BK5*10)+(BL5*15)+(BM5*10)+(BN5*20)</f>
        <v>0</v>
      </c>
      <c r="BR5" s="11">
        <f>BO5+BP5+BQ5</f>
        <v>60.53</v>
      </c>
      <c r="BS5" s="52">
        <f>(MIN(BR$4:BR$27)/BR5)*100</f>
        <v>40.47579712539237</v>
      </c>
      <c r="BT5" s="12"/>
      <c r="BU5" s="2"/>
      <c r="BV5" s="2"/>
      <c r="BW5" s="3"/>
      <c r="BX5" s="3"/>
      <c r="BY5" s="3"/>
      <c r="BZ5" s="3"/>
      <c r="CA5" s="3"/>
      <c r="CB5" s="3"/>
      <c r="CC5" s="6"/>
      <c r="CD5" s="10"/>
      <c r="CE5" s="3"/>
      <c r="CF5" s="11"/>
      <c r="CG5" s="64"/>
      <c r="CH5" s="12"/>
      <c r="CI5" s="2"/>
      <c r="CJ5" s="3"/>
      <c r="CK5" s="3"/>
      <c r="CL5" s="3"/>
      <c r="CM5" s="3"/>
      <c r="CN5" s="3"/>
      <c r="CO5" s="6"/>
      <c r="CP5" s="10"/>
      <c r="CQ5" s="3"/>
      <c r="CR5" s="11"/>
      <c r="CS5" s="12"/>
      <c r="CT5" s="2"/>
      <c r="CU5" s="3"/>
      <c r="CV5" s="3"/>
      <c r="CW5" s="3"/>
      <c r="CX5" s="3"/>
      <c r="CY5" s="3"/>
      <c r="CZ5" s="6"/>
      <c r="DA5" s="10"/>
      <c r="DB5" s="3"/>
      <c r="DC5" s="11"/>
      <c r="DD5" s="12"/>
      <c r="DE5" s="2"/>
      <c r="DF5" s="3"/>
      <c r="DG5" s="3"/>
      <c r="DH5" s="3"/>
      <c r="DI5" s="3"/>
      <c r="DJ5" s="3"/>
      <c r="DK5" s="6"/>
      <c r="DL5" s="10"/>
      <c r="DM5" s="3"/>
      <c r="DN5" s="11"/>
    </row>
    <row r="6" spans="1:118" ht="15">
      <c r="A6" s="14">
        <v>20</v>
      </c>
      <c r="B6" s="14">
        <v>3</v>
      </c>
      <c r="C6" s="57" t="s">
        <v>66</v>
      </c>
      <c r="D6" s="68"/>
      <c r="E6" s="68" t="s">
        <v>55</v>
      </c>
      <c r="F6" s="53">
        <f>AB6+AQ6+BE6+BS6</f>
        <v>161.010585411298</v>
      </c>
      <c r="G6" s="73">
        <f>H6+I6+J6</f>
        <v>254.44000000000003</v>
      </c>
      <c r="H6" s="22">
        <f>X6+AM6+BA6+BO6+CC6+CO6+CZ6+DK6</f>
        <v>251.44000000000003</v>
      </c>
      <c r="I6" s="7">
        <f>Z6+AO6+BC6+BQ6+CE6+CQ6+DB6+DM6</f>
        <v>0</v>
      </c>
      <c r="J6" s="74">
        <f>R6+AG6+AU6+BI6+BW6+CJ6+CU6+DF6</f>
        <v>3</v>
      </c>
      <c r="K6" s="12">
        <v>51.33</v>
      </c>
      <c r="L6" s="2"/>
      <c r="M6" s="2"/>
      <c r="N6" s="2"/>
      <c r="O6" s="2"/>
      <c r="P6" s="2"/>
      <c r="Q6" s="2"/>
      <c r="R6" s="3">
        <v>3</v>
      </c>
      <c r="S6" s="3"/>
      <c r="T6" s="3"/>
      <c r="U6" s="3"/>
      <c r="V6" s="3"/>
      <c r="W6" s="13"/>
      <c r="X6" s="6">
        <f>K6+L6+M6+N6+O6+P6+Q6</f>
        <v>51.33</v>
      </c>
      <c r="Y6" s="10">
        <f>R6</f>
        <v>3</v>
      </c>
      <c r="Z6" s="3">
        <f>(S6*5)+(T6*10)+(U6*15)+(V6*10)+(W6*20)</f>
        <v>0</v>
      </c>
      <c r="AA6" s="11">
        <f>X6+Y6+Z6</f>
        <v>54.33</v>
      </c>
      <c r="AB6" s="52">
        <f>(MIN(AA$4:AA$27)/AA6)*100</f>
        <v>58.623228418921414</v>
      </c>
      <c r="AC6" s="12">
        <v>50.79</v>
      </c>
      <c r="AD6" s="2"/>
      <c r="AE6" s="2"/>
      <c r="AF6" s="2"/>
      <c r="AG6" s="3"/>
      <c r="AH6" s="3"/>
      <c r="AI6" s="3"/>
      <c r="AJ6" s="3"/>
      <c r="AK6" s="3"/>
      <c r="AL6" s="3"/>
      <c r="AM6" s="6">
        <f>AC6+AD6+AE6+AF6</f>
        <v>50.79</v>
      </c>
      <c r="AN6" s="10">
        <f>AG6</f>
        <v>0</v>
      </c>
      <c r="AO6" s="3">
        <f>(AH6*5)+(AI6*10)+(AJ6*15)+(AK6*10)+(AL6*20)</f>
        <v>0</v>
      </c>
      <c r="AP6" s="11">
        <f>AM6+AN6+AO6</f>
        <v>50.79</v>
      </c>
      <c r="AQ6" s="52">
        <f>(MIN(AP$4:AP$27)/AP6)*100</f>
        <v>39.57471943295925</v>
      </c>
      <c r="AR6" s="12">
        <v>87.42</v>
      </c>
      <c r="AS6" s="2"/>
      <c r="AT6" s="2"/>
      <c r="AU6" s="3"/>
      <c r="AV6" s="3"/>
      <c r="AW6" s="3"/>
      <c r="AX6" s="3"/>
      <c r="AY6" s="3"/>
      <c r="AZ6" s="3"/>
      <c r="BA6" s="6">
        <f>AR6+AS6+AT6</f>
        <v>87.42</v>
      </c>
      <c r="BB6" s="10">
        <f>AU6</f>
        <v>0</v>
      </c>
      <c r="BC6" s="3">
        <f>(AV6*5)+(AW6*10)+(AX6*15)+(AY6*10)+(AZ6*20)</f>
        <v>0</v>
      </c>
      <c r="BD6" s="11">
        <f>BA6+BB6+BC6</f>
        <v>87.42</v>
      </c>
      <c r="BE6" s="52">
        <f>(MIN(BD$4:BD$27)/BD6)*100</f>
        <v>23.232669869595057</v>
      </c>
      <c r="BF6" s="12">
        <v>61.9</v>
      </c>
      <c r="BG6" s="2"/>
      <c r="BH6" s="2"/>
      <c r="BI6" s="3"/>
      <c r="BJ6" s="3"/>
      <c r="BK6" s="3"/>
      <c r="BL6" s="3"/>
      <c r="BM6" s="3"/>
      <c r="BN6" s="3"/>
      <c r="BO6" s="6">
        <f>BF6+BG6+BH6</f>
        <v>61.9</v>
      </c>
      <c r="BP6" s="10">
        <f>BI6</f>
        <v>0</v>
      </c>
      <c r="BQ6" s="3">
        <f>(BJ6*5)+(BK6*10)+(BL6*15)+(BM6*10)+(BN6*20)</f>
        <v>0</v>
      </c>
      <c r="BR6" s="11">
        <f>BO6+BP6+BQ6</f>
        <v>61.9</v>
      </c>
      <c r="BS6" s="52">
        <f>(MIN(BR$4:BR$27)/BR6)*100</f>
        <v>39.57996768982229</v>
      </c>
      <c r="BT6" s="12"/>
      <c r="BU6" s="2"/>
      <c r="BV6" s="2"/>
      <c r="BW6" s="3"/>
      <c r="BX6" s="3"/>
      <c r="BY6" s="3"/>
      <c r="BZ6" s="3"/>
      <c r="CA6" s="3"/>
      <c r="CB6" s="3"/>
      <c r="CC6" s="6">
        <f>BT6+BU6+BV6</f>
        <v>0</v>
      </c>
      <c r="CD6" s="10">
        <f>BW6</f>
        <v>0</v>
      </c>
      <c r="CE6" s="3">
        <f>(BX6*5)+(BY6*10)+(BZ6*15)+(CA6*10)+(CB6*20)</f>
        <v>0</v>
      </c>
      <c r="CF6" s="11">
        <f>CC6+CD6+CE6</f>
        <v>0</v>
      </c>
      <c r="CG6" s="52" t="e">
        <f>(MIN(CF$4:CF$25)/CF6)*100</f>
        <v>#DIV/0!</v>
      </c>
      <c r="CH6" s="12"/>
      <c r="CI6" s="2"/>
      <c r="CJ6" s="3"/>
      <c r="CK6" s="3"/>
      <c r="CL6" s="3"/>
      <c r="CM6" s="3"/>
      <c r="CN6" s="3"/>
      <c r="CO6" s="6">
        <f>CH6+CI6</f>
        <v>0</v>
      </c>
      <c r="CP6" s="10">
        <f>CI6</f>
        <v>0</v>
      </c>
      <c r="CQ6" s="3">
        <f>(CK6*3)+(CL6*5)+(CM6*5)+(CN6*20)</f>
        <v>0</v>
      </c>
      <c r="CR6" s="11">
        <f>CO6+CP6+CQ6</f>
        <v>0</v>
      </c>
      <c r="CS6" s="12"/>
      <c r="CT6" s="2"/>
      <c r="CU6" s="3"/>
      <c r="CV6" s="3"/>
      <c r="CW6" s="3"/>
      <c r="CX6" s="3"/>
      <c r="CY6" s="3"/>
      <c r="CZ6" s="6">
        <f>CS6+CT6</f>
        <v>0</v>
      </c>
      <c r="DA6" s="10">
        <f>CT6</f>
        <v>0</v>
      </c>
      <c r="DB6" s="3">
        <f>(CV6*3)+(CW6*5)+(CX6*5)+(CY6*20)</f>
        <v>0</v>
      </c>
      <c r="DC6" s="11">
        <f>CZ6+DA6+DB6</f>
        <v>0</v>
      </c>
      <c r="DD6" s="12"/>
      <c r="DE6" s="2"/>
      <c r="DF6" s="3"/>
      <c r="DG6" s="3"/>
      <c r="DH6" s="3"/>
      <c r="DI6" s="3"/>
      <c r="DJ6" s="3"/>
      <c r="DK6" s="6">
        <f>DD6+DE6</f>
        <v>0</v>
      </c>
      <c r="DL6" s="10">
        <f>DE6</f>
        <v>0</v>
      </c>
      <c r="DM6" s="3">
        <f>(DG6*3)+(DH6*5)+(DI6*5)+(DJ6*20)</f>
        <v>0</v>
      </c>
      <c r="DN6" s="11">
        <f>DK6+DL6+DM6</f>
        <v>0</v>
      </c>
    </row>
    <row r="7" spans="1:118" ht="15">
      <c r="A7" s="14">
        <v>22</v>
      </c>
      <c r="B7" s="14">
        <v>4</v>
      </c>
      <c r="C7" s="57" t="s">
        <v>64</v>
      </c>
      <c r="D7" s="68"/>
      <c r="E7" s="68" t="s">
        <v>55</v>
      </c>
      <c r="F7" s="53">
        <f>AB7+AQ7+BE7+BS7</f>
        <v>122.95568802760636</v>
      </c>
      <c r="G7" s="73">
        <f>H7+I7+J7</f>
        <v>363.98</v>
      </c>
      <c r="H7" s="22">
        <f>X7+AM7+BA7+BO7+CC7+CO7+CZ7+DK7</f>
        <v>317.98</v>
      </c>
      <c r="I7" s="7">
        <f>Z7+AO7+BC7+BQ7+CE7+CQ7+DB7+DM7</f>
        <v>30</v>
      </c>
      <c r="J7" s="74">
        <f>R7+AG7+AU7+BI7+BW7+CJ7+CU7+DF7</f>
        <v>16</v>
      </c>
      <c r="K7" s="12">
        <v>43.49</v>
      </c>
      <c r="L7" s="2"/>
      <c r="M7" s="2"/>
      <c r="N7" s="2"/>
      <c r="O7" s="2"/>
      <c r="P7" s="2"/>
      <c r="Q7" s="2"/>
      <c r="R7" s="3">
        <v>16</v>
      </c>
      <c r="S7" s="3"/>
      <c r="T7" s="3"/>
      <c r="U7" s="3"/>
      <c r="V7" s="3"/>
      <c r="W7" s="13"/>
      <c r="X7" s="6">
        <f>K7+L7+M7+N7+O7+P7+Q7</f>
        <v>43.49</v>
      </c>
      <c r="Y7" s="10">
        <f>R7</f>
        <v>16</v>
      </c>
      <c r="Z7" s="3">
        <f>(S7*5)+(T7*10)+(U7*15)+(V7*10)+(W7*20)</f>
        <v>0</v>
      </c>
      <c r="AA7" s="11">
        <f>X7+Y7+Z7</f>
        <v>59.49</v>
      </c>
      <c r="AB7" s="52">
        <f>(MIN(AA$4:AA$27)/AA7)*100</f>
        <v>53.53840981677593</v>
      </c>
      <c r="AC7" s="12">
        <v>69.37</v>
      </c>
      <c r="AD7" s="2"/>
      <c r="AE7" s="2"/>
      <c r="AF7" s="2"/>
      <c r="AG7" s="3"/>
      <c r="AH7" s="3"/>
      <c r="AI7" s="3"/>
      <c r="AJ7" s="3"/>
      <c r="AK7" s="3">
        <v>1</v>
      </c>
      <c r="AL7" s="3"/>
      <c r="AM7" s="6">
        <f>AC7+AD7+AE7+AF7</f>
        <v>69.37</v>
      </c>
      <c r="AN7" s="10">
        <f>AG7</f>
        <v>0</v>
      </c>
      <c r="AO7" s="3">
        <f>(AH7*5)+(AI7*10)+(AJ7*15)+(AK7*10)+(AL7*20)</f>
        <v>10</v>
      </c>
      <c r="AP7" s="11">
        <f>AM7+AN7+AO7</f>
        <v>79.37</v>
      </c>
      <c r="AQ7" s="52">
        <f>(MIN(AP$4:AP$27)/AP7)*100</f>
        <v>25.32442988534711</v>
      </c>
      <c r="AR7" s="12">
        <v>123.21</v>
      </c>
      <c r="AS7" s="2"/>
      <c r="AT7" s="2"/>
      <c r="AU7" s="3"/>
      <c r="AV7" s="3">
        <v>2</v>
      </c>
      <c r="AW7" s="3">
        <v>1</v>
      </c>
      <c r="AX7" s="3"/>
      <c r="AY7" s="3"/>
      <c r="AZ7" s="3"/>
      <c r="BA7" s="6">
        <f>AR7+AS7+AT7</f>
        <v>123.21</v>
      </c>
      <c r="BB7" s="10">
        <f>AU7</f>
        <v>0</v>
      </c>
      <c r="BC7" s="3">
        <f>(AV7*5)+(AW7*10)+(AX7*15)+(AY7*10)+(AZ7*20)</f>
        <v>20</v>
      </c>
      <c r="BD7" s="11">
        <f>BA7+BB7+BC7</f>
        <v>143.20999999999998</v>
      </c>
      <c r="BE7" s="52">
        <f>(MIN(BD$4:BD$27)/BD7)*100</f>
        <v>14.181970532784025</v>
      </c>
      <c r="BF7" s="12">
        <v>81.91</v>
      </c>
      <c r="BG7" s="2"/>
      <c r="BH7" s="2"/>
      <c r="BI7" s="3"/>
      <c r="BJ7" s="3"/>
      <c r="BK7" s="3"/>
      <c r="BL7" s="3"/>
      <c r="BM7" s="3"/>
      <c r="BN7" s="3"/>
      <c r="BO7" s="6">
        <f>BF7+BG7+BH7</f>
        <v>81.91</v>
      </c>
      <c r="BP7" s="10">
        <f>BI7</f>
        <v>0</v>
      </c>
      <c r="BQ7" s="3">
        <f>(BJ7*5)+(BK7*10)+(BL7*15)+(BM7*10)+(BN7*20)</f>
        <v>0</v>
      </c>
      <c r="BR7" s="11">
        <f>BO7+BP7+BQ7</f>
        <v>81.91</v>
      </c>
      <c r="BS7" s="52">
        <f>(MIN(BR$4:BR$27)/BR7)*100</f>
        <v>29.910877792699303</v>
      </c>
      <c r="BT7" s="12"/>
      <c r="BU7" s="2"/>
      <c r="BV7" s="2"/>
      <c r="BW7" s="3"/>
      <c r="BX7" s="3"/>
      <c r="BY7" s="3"/>
      <c r="BZ7" s="3"/>
      <c r="CA7" s="3"/>
      <c r="CB7" s="3"/>
      <c r="CC7" s="6">
        <f>BT7+BU7+BV7</f>
        <v>0</v>
      </c>
      <c r="CD7" s="10">
        <f>BW7</f>
        <v>0</v>
      </c>
      <c r="CE7" s="3">
        <f>(BX7*5)+(BY7*10)+(BZ7*15)+(CA7*10)+(CB7*20)</f>
        <v>0</v>
      </c>
      <c r="CF7" s="11">
        <f>CC7+CD7+CE7</f>
        <v>0</v>
      </c>
      <c r="CG7" s="52" t="e">
        <f>(MIN(CF$4:CF$25)/CF7)*100</f>
        <v>#DIV/0!</v>
      </c>
      <c r="CH7" s="12"/>
      <c r="CI7" s="2"/>
      <c r="CJ7" s="3"/>
      <c r="CK7" s="3"/>
      <c r="CL7" s="3"/>
      <c r="CM7" s="3"/>
      <c r="CN7" s="3"/>
      <c r="CO7" s="6">
        <f>CH7+CI7</f>
        <v>0</v>
      </c>
      <c r="CP7" s="10">
        <f>CI7</f>
        <v>0</v>
      </c>
      <c r="CQ7" s="3">
        <f>(CK7*3)+(CL7*5)+(CM7*5)+(CN7*20)</f>
        <v>0</v>
      </c>
      <c r="CR7" s="11">
        <f>CO7+CP7+CQ7</f>
        <v>0</v>
      </c>
      <c r="CS7" s="12"/>
      <c r="CT7" s="2"/>
      <c r="CU7" s="3"/>
      <c r="CV7" s="3"/>
      <c r="CW7" s="3"/>
      <c r="CX7" s="3"/>
      <c r="CY7" s="3"/>
      <c r="CZ7" s="6">
        <f>CS7+CT7</f>
        <v>0</v>
      </c>
      <c r="DA7" s="10">
        <f>CT7</f>
        <v>0</v>
      </c>
      <c r="DB7" s="3">
        <f>(CV7*3)+(CW7*5)+(CX7*5)+(CY7*20)</f>
        <v>0</v>
      </c>
      <c r="DC7" s="11">
        <f>CZ7+DA7+DB7</f>
        <v>0</v>
      </c>
      <c r="DD7" s="12"/>
      <c r="DE7" s="2"/>
      <c r="DF7" s="3"/>
      <c r="DG7" s="3"/>
      <c r="DH7" s="3"/>
      <c r="DI7" s="3"/>
      <c r="DJ7" s="3"/>
      <c r="DK7" s="6">
        <f>DD7+DE7</f>
        <v>0</v>
      </c>
      <c r="DL7" s="10">
        <f>DE7</f>
        <v>0</v>
      </c>
      <c r="DM7" s="3">
        <f>(DG7*3)+(DH7*5)+(DI7*5)+(DJ7*20)</f>
        <v>0</v>
      </c>
      <c r="DN7" s="11">
        <f>DK7+DL7+DM7</f>
        <v>0</v>
      </c>
    </row>
    <row r="8" spans="1:118" ht="15">
      <c r="A8" s="14"/>
      <c r="B8" s="14"/>
      <c r="C8" s="40" t="s">
        <v>62</v>
      </c>
      <c r="D8" s="68"/>
      <c r="E8" s="68"/>
      <c r="F8" s="53"/>
      <c r="G8" s="73"/>
      <c r="H8" s="22"/>
      <c r="I8" s="7"/>
      <c r="J8" s="74"/>
      <c r="K8" s="12"/>
      <c r="L8" s="2"/>
      <c r="M8" s="2"/>
      <c r="N8" s="2"/>
      <c r="O8" s="2"/>
      <c r="P8" s="2"/>
      <c r="Q8" s="2"/>
      <c r="R8" s="3"/>
      <c r="S8" s="3"/>
      <c r="T8" s="3"/>
      <c r="U8" s="3"/>
      <c r="V8" s="3"/>
      <c r="W8" s="13"/>
      <c r="X8" s="6"/>
      <c r="Y8" s="10"/>
      <c r="Z8" s="3"/>
      <c r="AA8" s="11"/>
      <c r="AB8" s="52"/>
      <c r="AC8" s="12"/>
      <c r="AD8" s="2"/>
      <c r="AE8" s="2"/>
      <c r="AF8" s="2"/>
      <c r="AG8" s="3"/>
      <c r="AH8" s="3"/>
      <c r="AI8" s="3"/>
      <c r="AJ8" s="3"/>
      <c r="AK8" s="3"/>
      <c r="AL8" s="3"/>
      <c r="AM8" s="6"/>
      <c r="AN8" s="10"/>
      <c r="AO8" s="3"/>
      <c r="AP8" s="11"/>
      <c r="AQ8" s="52"/>
      <c r="AR8" s="12"/>
      <c r="AS8" s="2"/>
      <c r="AT8" s="2"/>
      <c r="AU8" s="3"/>
      <c r="AV8" s="3"/>
      <c r="AW8" s="3"/>
      <c r="AX8" s="3"/>
      <c r="AY8" s="3"/>
      <c r="AZ8" s="3"/>
      <c r="BA8" s="6"/>
      <c r="BB8" s="10"/>
      <c r="BC8" s="3"/>
      <c r="BD8" s="11"/>
      <c r="BE8" s="52"/>
      <c r="BF8" s="12"/>
      <c r="BG8" s="2"/>
      <c r="BH8" s="2"/>
      <c r="BI8" s="3"/>
      <c r="BJ8" s="3"/>
      <c r="BK8" s="3"/>
      <c r="BL8" s="3"/>
      <c r="BM8" s="3"/>
      <c r="BN8" s="3"/>
      <c r="BO8" s="6"/>
      <c r="BP8" s="10"/>
      <c r="BQ8" s="3"/>
      <c r="BR8" s="11"/>
      <c r="BS8" s="52"/>
      <c r="BT8" s="12"/>
      <c r="BU8" s="2"/>
      <c r="BV8" s="2"/>
      <c r="BW8" s="3"/>
      <c r="BX8" s="3"/>
      <c r="BY8" s="3"/>
      <c r="BZ8" s="3"/>
      <c r="CA8" s="3"/>
      <c r="CB8" s="3"/>
      <c r="CC8" s="6"/>
      <c r="CD8" s="10"/>
      <c r="CE8" s="3"/>
      <c r="CF8" s="11"/>
      <c r="CG8" s="52"/>
      <c r="CH8" s="12"/>
      <c r="CI8" s="2"/>
      <c r="CJ8" s="3"/>
      <c r="CK8" s="3"/>
      <c r="CL8" s="3"/>
      <c r="CM8" s="3"/>
      <c r="CN8" s="3"/>
      <c r="CO8" s="6"/>
      <c r="CP8" s="10"/>
      <c r="CQ8" s="3"/>
      <c r="CR8" s="11"/>
      <c r="CS8" s="12"/>
      <c r="CT8" s="2"/>
      <c r="CU8" s="3"/>
      <c r="CV8" s="3"/>
      <c r="CW8" s="3"/>
      <c r="CX8" s="3"/>
      <c r="CY8" s="3"/>
      <c r="CZ8" s="6"/>
      <c r="DA8" s="10"/>
      <c r="DB8" s="3"/>
      <c r="DC8" s="11"/>
      <c r="DD8" s="12"/>
      <c r="DE8" s="2"/>
      <c r="DF8" s="3"/>
      <c r="DG8" s="3"/>
      <c r="DH8" s="3"/>
      <c r="DI8" s="3"/>
      <c r="DJ8" s="3"/>
      <c r="DK8" s="6"/>
      <c r="DL8" s="10"/>
      <c r="DM8" s="3"/>
      <c r="DN8" s="11"/>
    </row>
    <row r="9" spans="1:118" ht="15">
      <c r="A9" s="14">
        <v>21</v>
      </c>
      <c r="B9" s="14">
        <v>1</v>
      </c>
      <c r="C9" s="8" t="s">
        <v>61</v>
      </c>
      <c r="D9" s="61"/>
      <c r="E9" s="61" t="s">
        <v>62</v>
      </c>
      <c r="F9" s="53">
        <f>AB9+AQ9+BE9+BS9</f>
        <v>145.17623586964328</v>
      </c>
      <c r="G9" s="73">
        <f>H9+I9+J9</f>
        <v>274.86</v>
      </c>
      <c r="H9" s="22">
        <f>X9+AM9+BA9+BO9+CC9+CO9+CZ9+DK9</f>
        <v>263.86</v>
      </c>
      <c r="I9" s="7">
        <f>Z9+AO9+BC9+BQ9+CE9+CQ9+DB9+DM9</f>
        <v>5</v>
      </c>
      <c r="J9" s="74">
        <f>R9+AG9+AU9+BI9+BW9+CJ9+CU9+DF9</f>
        <v>6</v>
      </c>
      <c r="K9" s="12">
        <v>56.32</v>
      </c>
      <c r="L9" s="2"/>
      <c r="M9" s="2"/>
      <c r="N9" s="2"/>
      <c r="O9" s="2"/>
      <c r="P9" s="2"/>
      <c r="Q9" s="2"/>
      <c r="R9" s="3">
        <v>6</v>
      </c>
      <c r="S9" s="3"/>
      <c r="T9" s="3"/>
      <c r="U9" s="3"/>
      <c r="V9" s="3"/>
      <c r="W9" s="13"/>
      <c r="X9" s="6">
        <f>K9+L9+M9+N9+O9+P9+Q9</f>
        <v>56.32</v>
      </c>
      <c r="Y9" s="10">
        <f>R9</f>
        <v>6</v>
      </c>
      <c r="Z9" s="3">
        <f>(S9*5)+(T9*10)+(U9*15)+(V9*10)+(W9*20)</f>
        <v>0</v>
      </c>
      <c r="AA9" s="36">
        <f>X9+Y9+Z9</f>
        <v>62.32</v>
      </c>
      <c r="AB9" s="52">
        <f>(MIN(AA$4:AA$27)/AA9)*100</f>
        <v>51.10718870346599</v>
      </c>
      <c r="AC9" s="37">
        <v>55.05</v>
      </c>
      <c r="AD9" s="2"/>
      <c r="AE9" s="2"/>
      <c r="AF9" s="2"/>
      <c r="AG9" s="3"/>
      <c r="AH9" s="3"/>
      <c r="AI9" s="3"/>
      <c r="AJ9" s="3"/>
      <c r="AK9" s="3"/>
      <c r="AL9" s="3"/>
      <c r="AM9" s="6">
        <f>AC9+AD9+AE9+AF9</f>
        <v>55.05</v>
      </c>
      <c r="AN9" s="10">
        <f>AG9</f>
        <v>0</v>
      </c>
      <c r="AO9" s="3">
        <f>(AH9*5)+(AI9*10)+(AJ9*15)+(AK9*10)+(AL9*20)</f>
        <v>0</v>
      </c>
      <c r="AP9" s="36">
        <f>AM9+AN9+AO9</f>
        <v>55.05</v>
      </c>
      <c r="AQ9" s="52">
        <f>(MIN(AP$4:AP$27)/AP9)*100</f>
        <v>36.51226158038148</v>
      </c>
      <c r="AR9" s="12">
        <v>79.24</v>
      </c>
      <c r="AS9" s="2"/>
      <c r="AT9" s="2"/>
      <c r="AU9" s="3"/>
      <c r="AV9" s="3">
        <v>1</v>
      </c>
      <c r="AW9" s="3"/>
      <c r="AX9" s="3"/>
      <c r="AY9" s="3"/>
      <c r="AZ9" s="3"/>
      <c r="BA9" s="6">
        <f>AR9+AS9+AT9</f>
        <v>79.24</v>
      </c>
      <c r="BB9" s="10">
        <f>AU9</f>
        <v>0</v>
      </c>
      <c r="BC9" s="3">
        <f>(AV9*5)+(AW9*10)+(AX9*15)+(AY9*10)+(AZ9*20)</f>
        <v>5</v>
      </c>
      <c r="BD9" s="36">
        <f>BA9+BB9+BC9</f>
        <v>84.24</v>
      </c>
      <c r="BE9" s="52">
        <f>(MIN(BD$4:BD$27)/BD9)*100</f>
        <v>24.10968660968661</v>
      </c>
      <c r="BF9" s="12">
        <v>73.25</v>
      </c>
      <c r="BG9" s="2"/>
      <c r="BH9" s="2"/>
      <c r="BI9" s="3"/>
      <c r="BJ9" s="3"/>
      <c r="BK9" s="3"/>
      <c r="BL9" s="3"/>
      <c r="BM9" s="3"/>
      <c r="BN9" s="3"/>
      <c r="BO9" s="6">
        <f>BF9+BG9+BH9</f>
        <v>73.25</v>
      </c>
      <c r="BP9" s="10">
        <f>BI9</f>
        <v>0</v>
      </c>
      <c r="BQ9" s="3">
        <f>(BJ9*5)+(BK9*10)+(BL9*15)+(BM9*10)+(BN9*20)</f>
        <v>0</v>
      </c>
      <c r="BR9" s="36">
        <f>BO9+BP9+BQ9</f>
        <v>73.25</v>
      </c>
      <c r="BS9" s="52">
        <f>(MIN(BR$4:BR$27)/BR9)*100</f>
        <v>33.44709897610921</v>
      </c>
      <c r="BT9" s="12"/>
      <c r="BU9" s="2"/>
      <c r="BV9" s="2"/>
      <c r="BW9" s="3"/>
      <c r="BX9" s="3"/>
      <c r="BY9" s="3"/>
      <c r="BZ9" s="3"/>
      <c r="CA9" s="3"/>
      <c r="CB9" s="3"/>
      <c r="CC9" s="6">
        <f>BT9+BU9+BV9</f>
        <v>0</v>
      </c>
      <c r="CD9" s="10">
        <f>BW9</f>
        <v>0</v>
      </c>
      <c r="CE9" s="3">
        <f>(BX9*5)+(BY9*10)+(BZ9*15)+(CA9*10)+(CB9*20)</f>
        <v>0</v>
      </c>
      <c r="CF9" s="11">
        <f>CC9+CD9+CE9</f>
        <v>0</v>
      </c>
      <c r="CG9" s="56" t="e">
        <f>(MIN(CF$4:CF$25)/CF9)*100</f>
        <v>#DIV/0!</v>
      </c>
      <c r="CH9" s="12"/>
      <c r="CI9" s="2"/>
      <c r="CJ9" s="3"/>
      <c r="CK9" s="3"/>
      <c r="CL9" s="3"/>
      <c r="CM9" s="3"/>
      <c r="CN9" s="3"/>
      <c r="CO9" s="6">
        <f>CH9+CI9</f>
        <v>0</v>
      </c>
      <c r="CP9" s="10">
        <f>CI9</f>
        <v>0</v>
      </c>
      <c r="CQ9" s="3">
        <f>(CK9*3)+(CL9*5)+(CM9*5)+(CN9*20)</f>
        <v>0</v>
      </c>
      <c r="CR9" s="11">
        <f>CO9+CP9+CQ9</f>
        <v>0</v>
      </c>
      <c r="CS9" s="12"/>
      <c r="CT9" s="2"/>
      <c r="CU9" s="3"/>
      <c r="CV9" s="3"/>
      <c r="CW9" s="3"/>
      <c r="CX9" s="3"/>
      <c r="CY9" s="3"/>
      <c r="CZ9" s="6">
        <f>CS9+CT9</f>
        <v>0</v>
      </c>
      <c r="DA9" s="10">
        <f>CT9</f>
        <v>0</v>
      </c>
      <c r="DB9" s="3">
        <f>(CV9*3)+(CW9*5)+(CX9*5)+(CY9*20)</f>
        <v>0</v>
      </c>
      <c r="DC9" s="11">
        <f>CZ9+DA9+DB9</f>
        <v>0</v>
      </c>
      <c r="DD9" s="12"/>
      <c r="DE9" s="2"/>
      <c r="DF9" s="3"/>
      <c r="DG9" s="3"/>
      <c r="DH9" s="3"/>
      <c r="DI9" s="3"/>
      <c r="DJ9" s="3"/>
      <c r="DK9" s="6">
        <f>DD9+DE9</f>
        <v>0</v>
      </c>
      <c r="DL9" s="10">
        <f>DE9</f>
        <v>0</v>
      </c>
      <c r="DM9" s="3">
        <f>(DG9*3)+(DH9*5)+(DI9*5)+(DJ9*20)</f>
        <v>0</v>
      </c>
      <c r="DN9" s="11">
        <f>DK9+DL9+DM9</f>
        <v>0</v>
      </c>
    </row>
    <row r="10" spans="1:118" ht="15">
      <c r="A10" s="14"/>
      <c r="B10" s="14"/>
      <c r="C10" s="40" t="s">
        <v>52</v>
      </c>
      <c r="D10" s="61"/>
      <c r="E10" s="61"/>
      <c r="F10" s="53"/>
      <c r="G10" s="73"/>
      <c r="H10" s="22"/>
      <c r="I10" s="7"/>
      <c r="J10" s="74"/>
      <c r="K10" s="12"/>
      <c r="L10" s="2"/>
      <c r="M10" s="2"/>
      <c r="N10" s="2"/>
      <c r="O10" s="2"/>
      <c r="P10" s="2"/>
      <c r="Q10" s="2"/>
      <c r="R10" s="3"/>
      <c r="S10" s="3"/>
      <c r="T10" s="3"/>
      <c r="U10" s="3"/>
      <c r="V10" s="3"/>
      <c r="W10" s="13"/>
      <c r="X10" s="6"/>
      <c r="Y10" s="10"/>
      <c r="Z10" s="3"/>
      <c r="AA10" s="36"/>
      <c r="AB10" s="52"/>
      <c r="AC10" s="37"/>
      <c r="AD10" s="2"/>
      <c r="AE10" s="2"/>
      <c r="AF10" s="2"/>
      <c r="AG10" s="3"/>
      <c r="AH10" s="3"/>
      <c r="AI10" s="3"/>
      <c r="AJ10" s="3"/>
      <c r="AK10" s="3"/>
      <c r="AL10" s="3"/>
      <c r="AM10" s="6"/>
      <c r="AN10" s="10"/>
      <c r="AO10" s="3"/>
      <c r="AP10" s="36"/>
      <c r="AQ10" s="52"/>
      <c r="AR10" s="12"/>
      <c r="AS10" s="2"/>
      <c r="AT10" s="2"/>
      <c r="AU10" s="3"/>
      <c r="AV10" s="3"/>
      <c r="AW10" s="3"/>
      <c r="AX10" s="3"/>
      <c r="AY10" s="3"/>
      <c r="AZ10" s="3"/>
      <c r="BA10" s="6"/>
      <c r="BB10" s="10"/>
      <c r="BC10" s="3"/>
      <c r="BD10" s="36"/>
      <c r="BE10" s="52"/>
      <c r="BF10" s="12"/>
      <c r="BG10" s="2"/>
      <c r="BH10" s="2"/>
      <c r="BI10" s="3"/>
      <c r="BJ10" s="3"/>
      <c r="BK10" s="3"/>
      <c r="BL10" s="3"/>
      <c r="BM10" s="3"/>
      <c r="BN10" s="3"/>
      <c r="BO10" s="6"/>
      <c r="BP10" s="10"/>
      <c r="BQ10" s="3"/>
      <c r="BR10" s="36"/>
      <c r="BS10" s="52"/>
      <c r="BT10" s="12"/>
      <c r="BU10" s="2"/>
      <c r="BV10" s="2"/>
      <c r="BW10" s="3"/>
      <c r="BX10" s="3"/>
      <c r="BY10" s="3"/>
      <c r="BZ10" s="3"/>
      <c r="CA10" s="3"/>
      <c r="CB10" s="3"/>
      <c r="CC10" s="6"/>
      <c r="CD10" s="10"/>
      <c r="CE10" s="3"/>
      <c r="CF10" s="11"/>
      <c r="CG10" s="56"/>
      <c r="CH10" s="12"/>
      <c r="CI10" s="2"/>
      <c r="CJ10" s="3"/>
      <c r="CK10" s="3"/>
      <c r="CL10" s="3"/>
      <c r="CM10" s="3"/>
      <c r="CN10" s="3"/>
      <c r="CO10" s="6"/>
      <c r="CP10" s="10"/>
      <c r="CQ10" s="3"/>
      <c r="CR10" s="11"/>
      <c r="CS10" s="12"/>
      <c r="CT10" s="2"/>
      <c r="CU10" s="3"/>
      <c r="CV10" s="3"/>
      <c r="CW10" s="3"/>
      <c r="CX10" s="3"/>
      <c r="CY10" s="3"/>
      <c r="CZ10" s="6"/>
      <c r="DA10" s="10"/>
      <c r="DB10" s="3"/>
      <c r="DC10" s="11"/>
      <c r="DD10" s="12"/>
      <c r="DE10" s="2"/>
      <c r="DF10" s="3"/>
      <c r="DG10" s="3"/>
      <c r="DH10" s="3"/>
      <c r="DI10" s="3"/>
      <c r="DJ10" s="3"/>
      <c r="DK10" s="6"/>
      <c r="DL10" s="10"/>
      <c r="DM10" s="3"/>
      <c r="DN10" s="11"/>
    </row>
    <row r="11" spans="1:118" ht="15">
      <c r="A11" s="14">
        <v>1</v>
      </c>
      <c r="B11" s="14">
        <v>1</v>
      </c>
      <c r="C11" s="57" t="s">
        <v>71</v>
      </c>
      <c r="D11" s="31"/>
      <c r="E11" s="69" t="s">
        <v>52</v>
      </c>
      <c r="F11" s="53">
        <f aca="true" t="shared" si="0" ref="F11:F27">AB11+AQ11+BE11+BS11</f>
        <v>353.5517315254009</v>
      </c>
      <c r="G11" s="73">
        <f aca="true" t="shared" si="1" ref="G11:G27">H11+I11+J11</f>
        <v>109.73</v>
      </c>
      <c r="H11" s="22">
        <f aca="true" t="shared" si="2" ref="H11:H27">X11+AM11+BA11+BO11+CC11+CO11+CZ11+DK11</f>
        <v>109.73</v>
      </c>
      <c r="I11" s="7">
        <f aca="true" t="shared" si="3" ref="I11:I27">Z11+AO11+BC11+BQ11+CE11+CQ11+DB11+DM11</f>
        <v>0</v>
      </c>
      <c r="J11" s="74">
        <f aca="true" t="shared" si="4" ref="J11:J27">R11+AG11+AU11+BI11+BW11+CJ11+CU11+DF11</f>
        <v>0</v>
      </c>
      <c r="K11" s="12">
        <v>35.92</v>
      </c>
      <c r="L11" s="2"/>
      <c r="M11" s="2"/>
      <c r="N11" s="2"/>
      <c r="O11" s="2"/>
      <c r="P11" s="2"/>
      <c r="Q11" s="2"/>
      <c r="R11" s="3">
        <v>0</v>
      </c>
      <c r="S11" s="3"/>
      <c r="T11" s="3"/>
      <c r="U11" s="3"/>
      <c r="V11" s="3"/>
      <c r="W11" s="13"/>
      <c r="X11" s="6">
        <f aca="true" t="shared" si="5" ref="X11:X27">K11+L11+M11+N11+O11+P11+Q11</f>
        <v>35.92</v>
      </c>
      <c r="Y11" s="10">
        <f aca="true" t="shared" si="6" ref="Y11:Y27">R11</f>
        <v>0</v>
      </c>
      <c r="Z11" s="3">
        <f aca="true" t="shared" si="7" ref="Z11:Z27">(S11*5)+(T11*10)+(U11*15)+(V11*10)+(W11*20)</f>
        <v>0</v>
      </c>
      <c r="AA11" s="11">
        <f aca="true" t="shared" si="8" ref="AA11:AA27">X11+Y11+Z11</f>
        <v>35.92</v>
      </c>
      <c r="AB11" s="52">
        <f aca="true" t="shared" si="9" ref="AB11:AB27">(MIN(AA$4:AA$27)/AA11)*100</f>
        <v>88.66926503340757</v>
      </c>
      <c r="AC11" s="12">
        <v>21.64</v>
      </c>
      <c r="AD11" s="2"/>
      <c r="AE11" s="2"/>
      <c r="AF11" s="2"/>
      <c r="AG11" s="3"/>
      <c r="AH11" s="3"/>
      <c r="AI11" s="3"/>
      <c r="AJ11" s="3"/>
      <c r="AK11" s="3"/>
      <c r="AL11" s="3"/>
      <c r="AM11" s="6">
        <f aca="true" t="shared" si="10" ref="AM11:AM27">AC11+AD11+AE11+AF11</f>
        <v>21.64</v>
      </c>
      <c r="AN11" s="10">
        <f aca="true" t="shared" si="11" ref="AN11:AN27">AG11</f>
        <v>0</v>
      </c>
      <c r="AO11" s="3">
        <f aca="true" t="shared" si="12" ref="AO11:AO27">(AH11*5)+(AI11*10)+(AJ11*15)+(AK11*10)+(AL11*20)</f>
        <v>0</v>
      </c>
      <c r="AP11" s="11">
        <f aca="true" t="shared" si="13" ref="AP11:AP27">AM11+AN11+AO11</f>
        <v>21.64</v>
      </c>
      <c r="AQ11" s="52">
        <f aca="true" t="shared" si="14" ref="AQ11:AQ27">(MIN(AP$4:AP$27)/AP11)*100</f>
        <v>92.88354898336414</v>
      </c>
      <c r="AR11" s="12">
        <v>23.34</v>
      </c>
      <c r="AS11" s="2"/>
      <c r="AT11" s="2"/>
      <c r="AU11" s="3"/>
      <c r="AV11" s="3"/>
      <c r="AW11" s="3"/>
      <c r="AX11" s="3"/>
      <c r="AY11" s="3"/>
      <c r="AZ11" s="3"/>
      <c r="BA11" s="6">
        <f aca="true" t="shared" si="15" ref="BA11:BA27">AR11+AS11+AT11</f>
        <v>23.34</v>
      </c>
      <c r="BB11" s="10">
        <f aca="true" t="shared" si="16" ref="BB11:BB27">AU11</f>
        <v>0</v>
      </c>
      <c r="BC11" s="3">
        <f aca="true" t="shared" si="17" ref="BC11:BC27">(AV11*5)+(AW11*10)+(AX11*15)+(AY11*10)+(AZ11*20)</f>
        <v>0</v>
      </c>
      <c r="BD11" s="11">
        <f aca="true" t="shared" si="18" ref="BD11:BD27">BA11+BB11+BC11</f>
        <v>23.34</v>
      </c>
      <c r="BE11" s="52">
        <f aca="true" t="shared" si="19" ref="BE11:BE27">(MIN(BD$4:BD$27)/BD11)*100</f>
        <v>87.01799485861183</v>
      </c>
      <c r="BF11" s="12">
        <v>28.83</v>
      </c>
      <c r="BG11" s="2"/>
      <c r="BH11" s="2"/>
      <c r="BI11" s="3"/>
      <c r="BJ11" s="3"/>
      <c r="BK11" s="3"/>
      <c r="BL11" s="3"/>
      <c r="BM11" s="3"/>
      <c r="BN11" s="3"/>
      <c r="BO11" s="6">
        <f aca="true" t="shared" si="20" ref="BO11:BO27">BF11+BG11+BH11</f>
        <v>28.83</v>
      </c>
      <c r="BP11" s="10">
        <f aca="true" t="shared" si="21" ref="BP11:BP27">BI11</f>
        <v>0</v>
      </c>
      <c r="BQ11" s="3">
        <f aca="true" t="shared" si="22" ref="BQ11:BQ27">(BJ11*5)+(BK11*10)+(BL11*15)+(BM11*10)+(BN11*20)</f>
        <v>0</v>
      </c>
      <c r="BR11" s="11">
        <f aca="true" t="shared" si="23" ref="BR11:BR27">BO11+BP11+BQ11</f>
        <v>28.83</v>
      </c>
      <c r="BS11" s="52">
        <f aca="true" t="shared" si="24" ref="BS11:BS27">(MIN(BR$4:BR$27)/BR11)*100</f>
        <v>84.98092265001735</v>
      </c>
      <c r="BT11" s="12"/>
      <c r="BU11" s="2"/>
      <c r="BV11" s="2"/>
      <c r="BW11" s="3"/>
      <c r="BX11" s="3"/>
      <c r="BY11" s="3"/>
      <c r="BZ11" s="3"/>
      <c r="CA11" s="3"/>
      <c r="CB11" s="3"/>
      <c r="CC11" s="6"/>
      <c r="CD11" s="10"/>
      <c r="CE11" s="3"/>
      <c r="CF11" s="11"/>
      <c r="CG11" s="64"/>
      <c r="CH11" s="12"/>
      <c r="CI11" s="2"/>
      <c r="CJ11" s="3"/>
      <c r="CK11" s="3"/>
      <c r="CL11" s="3"/>
      <c r="CM11" s="3"/>
      <c r="CN11" s="3"/>
      <c r="CO11" s="6"/>
      <c r="CP11" s="10"/>
      <c r="CQ11" s="3"/>
      <c r="CR11" s="11"/>
      <c r="CS11" s="12"/>
      <c r="CT11" s="2"/>
      <c r="CU11" s="3"/>
      <c r="CV11" s="3"/>
      <c r="CW11" s="3"/>
      <c r="CX11" s="3"/>
      <c r="CY11" s="3"/>
      <c r="CZ11" s="6"/>
      <c r="DA11" s="10"/>
      <c r="DB11" s="3"/>
      <c r="DC11" s="11"/>
      <c r="DD11" s="12"/>
      <c r="DE11" s="2"/>
      <c r="DF11" s="3"/>
      <c r="DG11" s="3"/>
      <c r="DH11" s="3"/>
      <c r="DI11" s="3"/>
      <c r="DJ11" s="3"/>
      <c r="DK11" s="6"/>
      <c r="DL11" s="10"/>
      <c r="DM11" s="3"/>
      <c r="DN11" s="11"/>
    </row>
    <row r="12" spans="1:118" ht="15">
      <c r="A12" s="14">
        <v>2</v>
      </c>
      <c r="B12" s="14">
        <v>2</v>
      </c>
      <c r="C12" s="57" t="s">
        <v>53</v>
      </c>
      <c r="D12" s="68"/>
      <c r="E12" s="68" t="s">
        <v>52</v>
      </c>
      <c r="F12" s="53">
        <f t="shared" si="0"/>
        <v>344.7524258400193</v>
      </c>
      <c r="G12" s="73">
        <f t="shared" si="1"/>
        <v>113.3</v>
      </c>
      <c r="H12" s="22">
        <f t="shared" si="2"/>
        <v>102.3</v>
      </c>
      <c r="I12" s="7">
        <f t="shared" si="3"/>
        <v>10</v>
      </c>
      <c r="J12" s="74">
        <f t="shared" si="4"/>
        <v>1</v>
      </c>
      <c r="K12" s="12">
        <v>31.55</v>
      </c>
      <c r="L12" s="2"/>
      <c r="M12" s="2"/>
      <c r="N12" s="2"/>
      <c r="O12" s="2"/>
      <c r="P12" s="2"/>
      <c r="Q12" s="2"/>
      <c r="R12" s="3">
        <v>1</v>
      </c>
      <c r="S12" s="3"/>
      <c r="T12" s="3"/>
      <c r="U12" s="3"/>
      <c r="V12" s="3"/>
      <c r="W12" s="13"/>
      <c r="X12" s="6">
        <f t="shared" si="5"/>
        <v>31.55</v>
      </c>
      <c r="Y12" s="10">
        <f t="shared" si="6"/>
        <v>1</v>
      </c>
      <c r="Z12" s="3">
        <f t="shared" si="7"/>
        <v>0</v>
      </c>
      <c r="AA12" s="11">
        <f t="shared" si="8"/>
        <v>32.55</v>
      </c>
      <c r="AB12" s="52">
        <f t="shared" si="9"/>
        <v>97.8494623655914</v>
      </c>
      <c r="AC12" s="12">
        <v>22.22</v>
      </c>
      <c r="AD12" s="2"/>
      <c r="AE12" s="2"/>
      <c r="AF12" s="2"/>
      <c r="AG12" s="3"/>
      <c r="AH12" s="3"/>
      <c r="AI12" s="3"/>
      <c r="AJ12" s="3"/>
      <c r="AK12" s="3">
        <v>1</v>
      </c>
      <c r="AL12" s="3"/>
      <c r="AM12" s="6">
        <f t="shared" si="10"/>
        <v>22.22</v>
      </c>
      <c r="AN12" s="10">
        <f t="shared" si="11"/>
        <v>0</v>
      </c>
      <c r="AO12" s="3">
        <f t="shared" si="12"/>
        <v>10</v>
      </c>
      <c r="AP12" s="11">
        <f t="shared" si="13"/>
        <v>32.22</v>
      </c>
      <c r="AQ12" s="52">
        <f t="shared" si="14"/>
        <v>62.38361266294228</v>
      </c>
      <c r="AR12" s="12">
        <v>24.03</v>
      </c>
      <c r="AS12" s="2"/>
      <c r="AT12" s="2"/>
      <c r="AU12" s="3"/>
      <c r="AV12" s="3"/>
      <c r="AW12" s="3"/>
      <c r="AX12" s="3"/>
      <c r="AY12" s="3"/>
      <c r="AZ12" s="3"/>
      <c r="BA12" s="6">
        <f t="shared" si="15"/>
        <v>24.03</v>
      </c>
      <c r="BB12" s="10">
        <f t="shared" si="16"/>
        <v>0</v>
      </c>
      <c r="BC12" s="3">
        <f t="shared" si="17"/>
        <v>0</v>
      </c>
      <c r="BD12" s="11">
        <f t="shared" si="18"/>
        <v>24.03</v>
      </c>
      <c r="BE12" s="52">
        <f t="shared" si="19"/>
        <v>84.51935081148564</v>
      </c>
      <c r="BF12" s="12">
        <v>24.5</v>
      </c>
      <c r="BG12" s="2"/>
      <c r="BH12" s="2"/>
      <c r="BI12" s="3"/>
      <c r="BJ12" s="3"/>
      <c r="BK12" s="3"/>
      <c r="BL12" s="3"/>
      <c r="BM12" s="3"/>
      <c r="BN12" s="3"/>
      <c r="BO12" s="6">
        <f t="shared" si="20"/>
        <v>24.5</v>
      </c>
      <c r="BP12" s="10">
        <f t="shared" si="21"/>
        <v>0</v>
      </c>
      <c r="BQ12" s="3">
        <f t="shared" si="22"/>
        <v>0</v>
      </c>
      <c r="BR12" s="11">
        <f t="shared" si="23"/>
        <v>24.5</v>
      </c>
      <c r="BS12" s="52">
        <f t="shared" si="24"/>
        <v>100</v>
      </c>
      <c r="BT12" s="12"/>
      <c r="BU12" s="2"/>
      <c r="BV12" s="2"/>
      <c r="BW12" s="3"/>
      <c r="BX12" s="3"/>
      <c r="BY12" s="3"/>
      <c r="BZ12" s="3"/>
      <c r="CA12" s="3"/>
      <c r="CB12" s="3"/>
      <c r="CC12" s="6">
        <f>BT12+BU12+BV12</f>
        <v>0</v>
      </c>
      <c r="CD12" s="10">
        <f>BW12</f>
        <v>0</v>
      </c>
      <c r="CE12" s="3">
        <f>(BX12*5)+(BY12*10)+(BZ12*15)+(CA12*10)+(CB12*20)</f>
        <v>0</v>
      </c>
      <c r="CF12" s="11">
        <f>CC12+CD12+CE12</f>
        <v>0</v>
      </c>
      <c r="CG12" s="52" t="e">
        <f>(MIN(CF$4:CF$25)/CF12)*100</f>
        <v>#DIV/0!</v>
      </c>
      <c r="CH12" s="12"/>
      <c r="CI12" s="2"/>
      <c r="CJ12" s="3"/>
      <c r="CK12" s="3"/>
      <c r="CL12" s="3"/>
      <c r="CM12" s="3"/>
      <c r="CN12" s="3"/>
      <c r="CO12" s="6">
        <f>CH12+CI12</f>
        <v>0</v>
      </c>
      <c r="CP12" s="10">
        <f>CI12</f>
        <v>0</v>
      </c>
      <c r="CQ12" s="3">
        <f>(CK12*3)+(CL12*5)+(CM12*5)+(CN12*20)</f>
        <v>0</v>
      </c>
      <c r="CR12" s="11">
        <f>CO12+CP12+CQ12</f>
        <v>0</v>
      </c>
      <c r="CS12" s="12"/>
      <c r="CT12" s="2"/>
      <c r="CU12" s="3"/>
      <c r="CV12" s="3"/>
      <c r="CW12" s="3"/>
      <c r="CX12" s="3"/>
      <c r="CY12" s="3"/>
      <c r="CZ12" s="6">
        <f>CS12+CT12</f>
        <v>0</v>
      </c>
      <c r="DA12" s="10">
        <f>CT12</f>
        <v>0</v>
      </c>
      <c r="DB12" s="3">
        <f>(CV12*3)+(CW12*5)+(CX12*5)+(CY12*20)</f>
        <v>0</v>
      </c>
      <c r="DC12" s="11">
        <f>CZ12+DA12+DB12</f>
        <v>0</v>
      </c>
      <c r="DD12" s="12"/>
      <c r="DE12" s="2"/>
      <c r="DF12" s="3"/>
      <c r="DG12" s="3"/>
      <c r="DH12" s="3"/>
      <c r="DI12" s="3"/>
      <c r="DJ12" s="3"/>
      <c r="DK12" s="6">
        <f>DD12+DE12</f>
        <v>0</v>
      </c>
      <c r="DL12" s="10">
        <f>DE12</f>
        <v>0</v>
      </c>
      <c r="DM12" s="3">
        <f>(DG12*3)+(DH12*5)+(DI12*5)+(DJ12*20)</f>
        <v>0</v>
      </c>
      <c r="DN12" s="11">
        <f>DK12+DL12+DM12</f>
        <v>0</v>
      </c>
    </row>
    <row r="13" spans="1:118" ht="15">
      <c r="A13" s="14">
        <v>3</v>
      </c>
      <c r="B13" s="14">
        <v>3</v>
      </c>
      <c r="C13" s="57" t="s">
        <v>36</v>
      </c>
      <c r="D13" s="68"/>
      <c r="E13" s="68" t="s">
        <v>52</v>
      </c>
      <c r="F13" s="53">
        <f t="shared" si="0"/>
        <v>334.40068880206894</v>
      </c>
      <c r="G13" s="73">
        <f t="shared" si="1"/>
        <v>122.37</v>
      </c>
      <c r="H13" s="22">
        <f t="shared" si="2"/>
        <v>105.37</v>
      </c>
      <c r="I13" s="7">
        <f t="shared" si="3"/>
        <v>0</v>
      </c>
      <c r="J13" s="74">
        <f t="shared" si="4"/>
        <v>17</v>
      </c>
      <c r="K13" s="12">
        <v>32.6</v>
      </c>
      <c r="L13" s="2"/>
      <c r="M13" s="2"/>
      <c r="N13" s="2"/>
      <c r="O13" s="2"/>
      <c r="P13" s="2"/>
      <c r="Q13" s="2"/>
      <c r="R13" s="3">
        <v>17</v>
      </c>
      <c r="S13" s="3"/>
      <c r="T13" s="3"/>
      <c r="U13" s="3"/>
      <c r="V13" s="3"/>
      <c r="W13" s="13"/>
      <c r="X13" s="6">
        <f t="shared" si="5"/>
        <v>32.6</v>
      </c>
      <c r="Y13" s="10">
        <f t="shared" si="6"/>
        <v>17</v>
      </c>
      <c r="Z13" s="3">
        <f t="shared" si="7"/>
        <v>0</v>
      </c>
      <c r="AA13" s="11">
        <f t="shared" si="8"/>
        <v>49.6</v>
      </c>
      <c r="AB13" s="52">
        <f t="shared" si="9"/>
        <v>64.21370967741935</v>
      </c>
      <c r="AC13" s="12">
        <v>26.45</v>
      </c>
      <c r="AD13" s="2"/>
      <c r="AE13" s="2"/>
      <c r="AF13" s="2"/>
      <c r="AG13" s="3"/>
      <c r="AH13" s="3"/>
      <c r="AI13" s="3"/>
      <c r="AJ13" s="3"/>
      <c r="AK13" s="3"/>
      <c r="AL13" s="3"/>
      <c r="AM13" s="6">
        <f t="shared" si="10"/>
        <v>26.45</v>
      </c>
      <c r="AN13" s="10">
        <f t="shared" si="11"/>
        <v>0</v>
      </c>
      <c r="AO13" s="3">
        <f t="shared" si="12"/>
        <v>0</v>
      </c>
      <c r="AP13" s="11">
        <f t="shared" si="13"/>
        <v>26.45</v>
      </c>
      <c r="AQ13" s="52">
        <f t="shared" si="14"/>
        <v>75.99243856332704</v>
      </c>
      <c r="AR13" s="12">
        <v>20.31</v>
      </c>
      <c r="AS13" s="2"/>
      <c r="AT13" s="2"/>
      <c r="AU13" s="3"/>
      <c r="AV13" s="3"/>
      <c r="AW13" s="3"/>
      <c r="AX13" s="3"/>
      <c r="AY13" s="3"/>
      <c r="AZ13" s="3"/>
      <c r="BA13" s="6">
        <f t="shared" si="15"/>
        <v>20.31</v>
      </c>
      <c r="BB13" s="10">
        <f t="shared" si="16"/>
        <v>0</v>
      </c>
      <c r="BC13" s="3">
        <f t="shared" si="17"/>
        <v>0</v>
      </c>
      <c r="BD13" s="11">
        <f t="shared" si="18"/>
        <v>20.31</v>
      </c>
      <c r="BE13" s="52">
        <f t="shared" si="19"/>
        <v>100</v>
      </c>
      <c r="BF13" s="12">
        <v>26.01</v>
      </c>
      <c r="BG13" s="2"/>
      <c r="BH13" s="2"/>
      <c r="BI13" s="3"/>
      <c r="BJ13" s="3"/>
      <c r="BK13" s="3"/>
      <c r="BL13" s="3"/>
      <c r="BM13" s="3"/>
      <c r="BN13" s="3"/>
      <c r="BO13" s="6">
        <f t="shared" si="20"/>
        <v>26.01</v>
      </c>
      <c r="BP13" s="10">
        <f t="shared" si="21"/>
        <v>0</v>
      </c>
      <c r="BQ13" s="3">
        <f t="shared" si="22"/>
        <v>0</v>
      </c>
      <c r="BR13" s="11">
        <f t="shared" si="23"/>
        <v>26.01</v>
      </c>
      <c r="BS13" s="52">
        <f t="shared" si="24"/>
        <v>94.19454056132255</v>
      </c>
      <c r="BT13" s="12"/>
      <c r="BU13" s="2"/>
      <c r="BV13" s="2"/>
      <c r="BW13" s="3"/>
      <c r="BX13" s="3"/>
      <c r="BY13" s="3"/>
      <c r="BZ13" s="3"/>
      <c r="CA13" s="3"/>
      <c r="CB13" s="3"/>
      <c r="CC13" s="6">
        <f>BT13+BU13+BV13</f>
        <v>0</v>
      </c>
      <c r="CD13" s="10">
        <f>BW13</f>
        <v>0</v>
      </c>
      <c r="CE13" s="3">
        <f>(BX13*5)+(BY13*10)+(BZ13*15)+(CA13*10)+(CB13*20)</f>
        <v>0</v>
      </c>
      <c r="CF13" s="11">
        <f>CC13+CD13+CE13</f>
        <v>0</v>
      </c>
      <c r="CG13" s="52" t="e">
        <f>(MIN(CF$4:CF$25)/CF13)*100</f>
        <v>#DIV/0!</v>
      </c>
      <c r="CH13" s="12"/>
      <c r="CI13" s="2"/>
      <c r="CJ13" s="3"/>
      <c r="CK13" s="3"/>
      <c r="CL13" s="3"/>
      <c r="CM13" s="3"/>
      <c r="CN13" s="3"/>
      <c r="CO13" s="6">
        <f>CH13+CI13</f>
        <v>0</v>
      </c>
      <c r="CP13" s="10">
        <f>CI13</f>
        <v>0</v>
      </c>
      <c r="CQ13" s="3">
        <f>(CK13*3)+(CL13*5)+(CM13*5)+(CN13*20)</f>
        <v>0</v>
      </c>
      <c r="CR13" s="11">
        <f>CO13+CP13+CQ13</f>
        <v>0</v>
      </c>
      <c r="CS13" s="12"/>
      <c r="CT13" s="2"/>
      <c r="CU13" s="3"/>
      <c r="CV13" s="3"/>
      <c r="CW13" s="3"/>
      <c r="CX13" s="3"/>
      <c r="CY13" s="3"/>
      <c r="CZ13" s="6">
        <f>CS13+CT13</f>
        <v>0</v>
      </c>
      <c r="DA13" s="10">
        <f>CT13</f>
        <v>0</v>
      </c>
      <c r="DB13" s="3">
        <f>(CV13*3)+(CW13*5)+(CX13*5)+(CY13*20)</f>
        <v>0</v>
      </c>
      <c r="DC13" s="11">
        <f>CZ13+DA13+DB13</f>
        <v>0</v>
      </c>
      <c r="DD13" s="12"/>
      <c r="DE13" s="2"/>
      <c r="DF13" s="3"/>
      <c r="DG13" s="3"/>
      <c r="DH13" s="3"/>
      <c r="DI13" s="3"/>
      <c r="DJ13" s="3"/>
      <c r="DK13" s="6">
        <f>DD13+DE13</f>
        <v>0</v>
      </c>
      <c r="DL13" s="10">
        <f>DE13</f>
        <v>0</v>
      </c>
      <c r="DM13" s="3">
        <f>(DG13*3)+(DH13*5)+(DI13*5)+(DJ13*20)</f>
        <v>0</v>
      </c>
      <c r="DN13" s="11">
        <f>DK13+DL13+DM13</f>
        <v>0</v>
      </c>
    </row>
    <row r="14" spans="1:118" ht="15">
      <c r="A14" s="14">
        <v>4</v>
      </c>
      <c r="B14" s="14">
        <v>4</v>
      </c>
      <c r="C14" s="57" t="s">
        <v>63</v>
      </c>
      <c r="D14" s="68"/>
      <c r="E14" s="68" t="s">
        <v>52</v>
      </c>
      <c r="F14" s="75">
        <f t="shared" si="0"/>
        <v>330.48038404025345</v>
      </c>
      <c r="G14" s="73">
        <f t="shared" si="1"/>
        <v>121.1</v>
      </c>
      <c r="H14" s="22">
        <f t="shared" si="2"/>
        <v>111.1</v>
      </c>
      <c r="I14" s="7">
        <f t="shared" si="3"/>
        <v>0</v>
      </c>
      <c r="J14" s="74">
        <f t="shared" si="4"/>
        <v>10</v>
      </c>
      <c r="K14" s="12">
        <v>32.64</v>
      </c>
      <c r="L14" s="2"/>
      <c r="M14" s="2"/>
      <c r="N14" s="2"/>
      <c r="O14" s="2"/>
      <c r="P14" s="2"/>
      <c r="Q14" s="2"/>
      <c r="R14" s="3">
        <v>10</v>
      </c>
      <c r="S14" s="3"/>
      <c r="T14" s="3"/>
      <c r="U14" s="3"/>
      <c r="V14" s="3"/>
      <c r="W14" s="13"/>
      <c r="X14" s="6">
        <f t="shared" si="5"/>
        <v>32.64</v>
      </c>
      <c r="Y14" s="10">
        <f t="shared" si="6"/>
        <v>10</v>
      </c>
      <c r="Z14" s="3">
        <f t="shared" si="7"/>
        <v>0</v>
      </c>
      <c r="AA14" s="11">
        <f t="shared" si="8"/>
        <v>42.64</v>
      </c>
      <c r="AB14" s="64">
        <f t="shared" si="9"/>
        <v>74.6951219512195</v>
      </c>
      <c r="AC14" s="12">
        <v>20.1</v>
      </c>
      <c r="AD14" s="2"/>
      <c r="AE14" s="2"/>
      <c r="AF14" s="2"/>
      <c r="AG14" s="3"/>
      <c r="AH14" s="3"/>
      <c r="AI14" s="3"/>
      <c r="AJ14" s="3"/>
      <c r="AK14" s="3"/>
      <c r="AL14" s="3"/>
      <c r="AM14" s="6">
        <f t="shared" si="10"/>
        <v>20.1</v>
      </c>
      <c r="AN14" s="10">
        <f t="shared" si="11"/>
        <v>0</v>
      </c>
      <c r="AO14" s="3">
        <f t="shared" si="12"/>
        <v>0</v>
      </c>
      <c r="AP14" s="11">
        <f t="shared" si="13"/>
        <v>20.1</v>
      </c>
      <c r="AQ14" s="64">
        <f t="shared" si="14"/>
        <v>100</v>
      </c>
      <c r="AR14" s="12">
        <v>31.57</v>
      </c>
      <c r="AS14" s="2"/>
      <c r="AT14" s="2"/>
      <c r="AU14" s="3"/>
      <c r="AV14" s="3"/>
      <c r="AW14" s="3"/>
      <c r="AX14" s="3"/>
      <c r="AY14" s="3"/>
      <c r="AZ14" s="3"/>
      <c r="BA14" s="6">
        <f t="shared" si="15"/>
        <v>31.57</v>
      </c>
      <c r="BB14" s="10">
        <f t="shared" si="16"/>
        <v>0</v>
      </c>
      <c r="BC14" s="3">
        <f t="shared" si="17"/>
        <v>0</v>
      </c>
      <c r="BD14" s="11">
        <f t="shared" si="18"/>
        <v>31.57</v>
      </c>
      <c r="BE14" s="64">
        <f t="shared" si="19"/>
        <v>64.33322774786188</v>
      </c>
      <c r="BF14" s="12">
        <v>26.79</v>
      </c>
      <c r="BG14" s="2"/>
      <c r="BH14" s="2"/>
      <c r="BI14" s="3"/>
      <c r="BJ14" s="3"/>
      <c r="BK14" s="3"/>
      <c r="BL14" s="3"/>
      <c r="BM14" s="3"/>
      <c r="BN14" s="3"/>
      <c r="BO14" s="6">
        <f t="shared" si="20"/>
        <v>26.79</v>
      </c>
      <c r="BP14" s="10">
        <f t="shared" si="21"/>
        <v>0</v>
      </c>
      <c r="BQ14" s="3">
        <f t="shared" si="22"/>
        <v>0</v>
      </c>
      <c r="BR14" s="11">
        <f t="shared" si="23"/>
        <v>26.79</v>
      </c>
      <c r="BS14" s="64">
        <f t="shared" si="24"/>
        <v>91.45203434117208</v>
      </c>
      <c r="BT14" s="12"/>
      <c r="BU14" s="2"/>
      <c r="BV14" s="2"/>
      <c r="BW14" s="3"/>
      <c r="BX14" s="3"/>
      <c r="BY14" s="3"/>
      <c r="BZ14" s="3"/>
      <c r="CA14" s="3"/>
      <c r="CB14" s="3"/>
      <c r="CC14" s="6">
        <f>BT14+BU14+BV14</f>
        <v>0</v>
      </c>
      <c r="CD14" s="10">
        <f>BW14</f>
        <v>0</v>
      </c>
      <c r="CE14" s="3">
        <f>(BX14*5)+(BY14*10)+(BZ14*15)+(CA14*10)+(CB14*20)</f>
        <v>0</v>
      </c>
      <c r="CF14" s="11">
        <f>CC14+CD14+CE14</f>
        <v>0</v>
      </c>
      <c r="CG14" s="64" t="e">
        <f>(MIN(CF$4:CF$25)/CF14)*100</f>
        <v>#DIV/0!</v>
      </c>
      <c r="CH14" s="12"/>
      <c r="CI14" s="2"/>
      <c r="CJ14" s="3"/>
      <c r="CK14" s="3"/>
      <c r="CL14" s="3"/>
      <c r="CM14" s="3"/>
      <c r="CN14" s="3"/>
      <c r="CO14" s="6">
        <f>CH14+CI14</f>
        <v>0</v>
      </c>
      <c r="CP14" s="10">
        <f>CI14</f>
        <v>0</v>
      </c>
      <c r="CQ14" s="3">
        <f>(CK14*3)+(CL14*5)+(CM14*5)+(CN14*20)</f>
        <v>0</v>
      </c>
      <c r="CR14" s="11">
        <f>CO14+CP14+CQ14</f>
        <v>0</v>
      </c>
      <c r="CS14" s="12"/>
      <c r="CT14" s="2"/>
      <c r="CU14" s="3"/>
      <c r="CV14" s="3"/>
      <c r="CW14" s="3"/>
      <c r="CX14" s="3"/>
      <c r="CY14" s="3"/>
      <c r="CZ14" s="6">
        <f>CS14+CT14</f>
        <v>0</v>
      </c>
      <c r="DA14" s="10">
        <f>CT14</f>
        <v>0</v>
      </c>
      <c r="DB14" s="3">
        <f>(CV14*3)+(CW14*5)+(CX14*5)+(CY14*20)</f>
        <v>0</v>
      </c>
      <c r="DC14" s="11">
        <f>CZ14+DA14+DB14</f>
        <v>0</v>
      </c>
      <c r="DD14" s="12"/>
      <c r="DE14" s="2"/>
      <c r="DF14" s="3"/>
      <c r="DG14" s="3"/>
      <c r="DH14" s="3"/>
      <c r="DI14" s="3"/>
      <c r="DJ14" s="3"/>
      <c r="DK14" s="6">
        <f>DD14+DE14</f>
        <v>0</v>
      </c>
      <c r="DL14" s="10">
        <f>DE14</f>
        <v>0</v>
      </c>
      <c r="DM14" s="3">
        <f>(DG14*3)+(DH14*5)+(DI14*5)+(DJ14*20)</f>
        <v>0</v>
      </c>
      <c r="DN14" s="11">
        <f>DK14+DL14+DM14</f>
        <v>0</v>
      </c>
    </row>
    <row r="15" spans="1:118" ht="15">
      <c r="A15" s="14">
        <v>5</v>
      </c>
      <c r="B15" s="14">
        <v>5</v>
      </c>
      <c r="C15" s="57" t="s">
        <v>57</v>
      </c>
      <c r="D15" s="68"/>
      <c r="E15" s="68" t="s">
        <v>52</v>
      </c>
      <c r="F15" s="75">
        <f t="shared" si="0"/>
        <v>318.5669873242582</v>
      </c>
      <c r="G15" s="73">
        <f t="shared" si="1"/>
        <v>122.11999999999999</v>
      </c>
      <c r="H15" s="22">
        <f t="shared" si="2"/>
        <v>120.11999999999999</v>
      </c>
      <c r="I15" s="7">
        <f t="shared" si="3"/>
        <v>0</v>
      </c>
      <c r="J15" s="74">
        <f t="shared" si="4"/>
        <v>2</v>
      </c>
      <c r="K15" s="12">
        <v>29.85</v>
      </c>
      <c r="L15" s="2"/>
      <c r="M15" s="2"/>
      <c r="N15" s="2"/>
      <c r="O15" s="2"/>
      <c r="P15" s="2"/>
      <c r="Q15" s="2"/>
      <c r="R15" s="3">
        <v>2</v>
      </c>
      <c r="S15" s="3"/>
      <c r="T15" s="3"/>
      <c r="U15" s="3"/>
      <c r="V15" s="3"/>
      <c r="W15" s="13"/>
      <c r="X15" s="6">
        <f t="shared" si="5"/>
        <v>29.85</v>
      </c>
      <c r="Y15" s="10">
        <f t="shared" si="6"/>
        <v>2</v>
      </c>
      <c r="Z15" s="3">
        <f t="shared" si="7"/>
        <v>0</v>
      </c>
      <c r="AA15" s="11">
        <f t="shared" si="8"/>
        <v>31.85</v>
      </c>
      <c r="AB15" s="52">
        <f t="shared" si="9"/>
        <v>100</v>
      </c>
      <c r="AC15" s="12">
        <v>29.4</v>
      </c>
      <c r="AD15" s="2"/>
      <c r="AE15" s="2"/>
      <c r="AF15" s="2"/>
      <c r="AG15" s="3"/>
      <c r="AH15" s="3"/>
      <c r="AI15" s="3"/>
      <c r="AJ15" s="3"/>
      <c r="AK15" s="3"/>
      <c r="AL15" s="3"/>
      <c r="AM15" s="6">
        <f t="shared" si="10"/>
        <v>29.4</v>
      </c>
      <c r="AN15" s="10">
        <f t="shared" si="11"/>
        <v>0</v>
      </c>
      <c r="AO15" s="3">
        <f t="shared" si="12"/>
        <v>0</v>
      </c>
      <c r="AP15" s="11">
        <f t="shared" si="13"/>
        <v>29.4</v>
      </c>
      <c r="AQ15" s="52">
        <f t="shared" si="14"/>
        <v>68.36734693877553</v>
      </c>
      <c r="AR15" s="12">
        <v>33.54</v>
      </c>
      <c r="AS15" s="2"/>
      <c r="AT15" s="2"/>
      <c r="AU15" s="3"/>
      <c r="AV15" s="3"/>
      <c r="AW15" s="3"/>
      <c r="AX15" s="3"/>
      <c r="AY15" s="3"/>
      <c r="AZ15" s="3"/>
      <c r="BA15" s="6">
        <f t="shared" si="15"/>
        <v>33.54</v>
      </c>
      <c r="BB15" s="10">
        <f t="shared" si="16"/>
        <v>0</v>
      </c>
      <c r="BC15" s="3">
        <f t="shared" si="17"/>
        <v>0</v>
      </c>
      <c r="BD15" s="11">
        <f t="shared" si="18"/>
        <v>33.54</v>
      </c>
      <c r="BE15" s="52">
        <f t="shared" si="19"/>
        <v>60.55456171735242</v>
      </c>
      <c r="BF15" s="12">
        <v>27.33</v>
      </c>
      <c r="BG15" s="2"/>
      <c r="BH15" s="2"/>
      <c r="BI15" s="3"/>
      <c r="BJ15" s="3"/>
      <c r="BK15" s="3"/>
      <c r="BL15" s="3"/>
      <c r="BM15" s="3"/>
      <c r="BN15" s="3"/>
      <c r="BO15" s="6">
        <f t="shared" si="20"/>
        <v>27.33</v>
      </c>
      <c r="BP15" s="10">
        <f t="shared" si="21"/>
        <v>0</v>
      </c>
      <c r="BQ15" s="3">
        <f t="shared" si="22"/>
        <v>0</v>
      </c>
      <c r="BR15" s="11">
        <f t="shared" si="23"/>
        <v>27.33</v>
      </c>
      <c r="BS15" s="52">
        <f t="shared" si="24"/>
        <v>89.64507866813027</v>
      </c>
      <c r="BT15" s="12"/>
      <c r="BU15" s="2"/>
      <c r="BV15" s="2"/>
      <c r="BW15" s="3"/>
      <c r="BX15" s="3"/>
      <c r="BY15" s="3"/>
      <c r="BZ15" s="3"/>
      <c r="CA15" s="3"/>
      <c r="CB15" s="3"/>
      <c r="CC15" s="6">
        <f>BT15+BU15+BV15</f>
        <v>0</v>
      </c>
      <c r="CD15" s="10">
        <f>BW15</f>
        <v>0</v>
      </c>
      <c r="CE15" s="3">
        <f>(BX15*5)+(BY15*10)+(BZ15*15)+(CA15*10)+(CB15*20)</f>
        <v>0</v>
      </c>
      <c r="CF15" s="11">
        <f>CC15+CD15+CE15</f>
        <v>0</v>
      </c>
      <c r="CG15" s="52" t="e">
        <f>(MIN(CF$4:CF$25)/CF15)*100</f>
        <v>#DIV/0!</v>
      </c>
      <c r="CH15" s="12"/>
      <c r="CI15" s="2"/>
      <c r="CJ15" s="3"/>
      <c r="CK15" s="3"/>
      <c r="CL15" s="3"/>
      <c r="CM15" s="3"/>
      <c r="CN15" s="3"/>
      <c r="CO15" s="6">
        <f>CH15+CI15</f>
        <v>0</v>
      </c>
      <c r="CP15" s="10">
        <f>CI15</f>
        <v>0</v>
      </c>
      <c r="CQ15" s="3">
        <f>(CK15*3)+(CL15*5)+(CM15*5)+(CN15*20)</f>
        <v>0</v>
      </c>
      <c r="CR15" s="11">
        <f>CO15+CP15+CQ15</f>
        <v>0</v>
      </c>
      <c r="CS15" s="12"/>
      <c r="CT15" s="2"/>
      <c r="CU15" s="3"/>
      <c r="CV15" s="3"/>
      <c r="CW15" s="3"/>
      <c r="CX15" s="3"/>
      <c r="CY15" s="3"/>
      <c r="CZ15" s="6">
        <f>CS15+CT15</f>
        <v>0</v>
      </c>
      <c r="DA15" s="10">
        <f>CT15</f>
        <v>0</v>
      </c>
      <c r="DB15" s="3">
        <f>(CV15*3)+(CW15*5)+(CX15*5)+(CY15*20)</f>
        <v>0</v>
      </c>
      <c r="DC15" s="11">
        <f>CZ15+DA15+DB15</f>
        <v>0</v>
      </c>
      <c r="DD15" s="12"/>
      <c r="DE15" s="2"/>
      <c r="DF15" s="3"/>
      <c r="DG15" s="3"/>
      <c r="DH15" s="3"/>
      <c r="DI15" s="3"/>
      <c r="DJ15" s="3"/>
      <c r="DK15" s="6">
        <f>DD15+DE15</f>
        <v>0</v>
      </c>
      <c r="DL15" s="10">
        <f>DE15</f>
        <v>0</v>
      </c>
      <c r="DM15" s="3">
        <f>(DG15*3)+(DH15*5)+(DI15*5)+(DJ15*20)</f>
        <v>0</v>
      </c>
      <c r="DN15" s="11">
        <f>DK15+DL15+DM15</f>
        <v>0</v>
      </c>
    </row>
    <row r="16" spans="1:118" ht="15">
      <c r="A16" s="14">
        <v>6</v>
      </c>
      <c r="B16" s="14">
        <v>6</v>
      </c>
      <c r="C16" s="57" t="s">
        <v>51</v>
      </c>
      <c r="D16" s="68"/>
      <c r="E16" s="68" t="s">
        <v>52</v>
      </c>
      <c r="F16" s="53">
        <f t="shared" si="0"/>
        <v>309.5121488020595</v>
      </c>
      <c r="G16" s="73">
        <f t="shared" si="1"/>
        <v>127.78999999999999</v>
      </c>
      <c r="H16" s="22">
        <f t="shared" si="2"/>
        <v>116.78999999999999</v>
      </c>
      <c r="I16" s="7">
        <f t="shared" si="3"/>
        <v>10</v>
      </c>
      <c r="J16" s="74">
        <f t="shared" si="4"/>
        <v>1</v>
      </c>
      <c r="K16" s="12">
        <v>28.91</v>
      </c>
      <c r="L16" s="2"/>
      <c r="M16" s="2"/>
      <c r="N16" s="2"/>
      <c r="O16" s="2"/>
      <c r="P16" s="2"/>
      <c r="Q16" s="2"/>
      <c r="R16" s="3">
        <v>1</v>
      </c>
      <c r="S16" s="3">
        <v>1</v>
      </c>
      <c r="T16" s="3"/>
      <c r="U16" s="3"/>
      <c r="V16" s="3"/>
      <c r="W16" s="13"/>
      <c r="X16" s="6">
        <f t="shared" si="5"/>
        <v>28.91</v>
      </c>
      <c r="Y16" s="10">
        <f t="shared" si="6"/>
        <v>1</v>
      </c>
      <c r="Z16" s="3">
        <f t="shared" si="7"/>
        <v>5</v>
      </c>
      <c r="AA16" s="11">
        <f t="shared" si="8"/>
        <v>34.91</v>
      </c>
      <c r="AB16" s="52">
        <f t="shared" si="9"/>
        <v>91.23460326553997</v>
      </c>
      <c r="AC16" s="12">
        <v>39.3</v>
      </c>
      <c r="AD16" s="2"/>
      <c r="AE16" s="2"/>
      <c r="AF16" s="2"/>
      <c r="AG16" s="3"/>
      <c r="AH16" s="3"/>
      <c r="AI16" s="3"/>
      <c r="AJ16" s="3"/>
      <c r="AK16" s="3"/>
      <c r="AL16" s="3"/>
      <c r="AM16" s="6">
        <f t="shared" si="10"/>
        <v>39.3</v>
      </c>
      <c r="AN16" s="10">
        <f t="shared" si="11"/>
        <v>0</v>
      </c>
      <c r="AO16" s="3">
        <f t="shared" si="12"/>
        <v>0</v>
      </c>
      <c r="AP16" s="11">
        <f t="shared" si="13"/>
        <v>39.3</v>
      </c>
      <c r="AQ16" s="52">
        <f t="shared" si="14"/>
        <v>51.145038167938935</v>
      </c>
      <c r="AR16" s="12">
        <v>21.54</v>
      </c>
      <c r="AS16" s="2"/>
      <c r="AT16" s="2"/>
      <c r="AU16" s="3"/>
      <c r="AV16" s="3">
        <v>1</v>
      </c>
      <c r="AW16" s="3"/>
      <c r="AX16" s="3"/>
      <c r="AY16" s="3"/>
      <c r="AZ16" s="3"/>
      <c r="BA16" s="6">
        <f t="shared" si="15"/>
        <v>21.54</v>
      </c>
      <c r="BB16" s="10">
        <f t="shared" si="16"/>
        <v>0</v>
      </c>
      <c r="BC16" s="3">
        <f t="shared" si="17"/>
        <v>5</v>
      </c>
      <c r="BD16" s="11">
        <f t="shared" si="18"/>
        <v>26.54</v>
      </c>
      <c r="BE16" s="52">
        <f t="shared" si="19"/>
        <v>76.525998492841</v>
      </c>
      <c r="BF16" s="12">
        <v>27.04</v>
      </c>
      <c r="BG16" s="2"/>
      <c r="BH16" s="2"/>
      <c r="BI16" s="3"/>
      <c r="BJ16" s="3"/>
      <c r="BK16" s="3"/>
      <c r="BL16" s="3"/>
      <c r="BM16" s="3"/>
      <c r="BN16" s="3"/>
      <c r="BO16" s="6">
        <f t="shared" si="20"/>
        <v>27.04</v>
      </c>
      <c r="BP16" s="10">
        <f t="shared" si="21"/>
        <v>0</v>
      </c>
      <c r="BQ16" s="3">
        <f t="shared" si="22"/>
        <v>0</v>
      </c>
      <c r="BR16" s="11">
        <f t="shared" si="23"/>
        <v>27.04</v>
      </c>
      <c r="BS16" s="52">
        <f t="shared" si="24"/>
        <v>90.60650887573965</v>
      </c>
      <c r="BT16" s="12"/>
      <c r="BU16" s="2"/>
      <c r="BV16" s="2"/>
      <c r="BW16" s="3"/>
      <c r="BX16" s="3"/>
      <c r="BY16" s="3"/>
      <c r="BZ16" s="3"/>
      <c r="CA16" s="3"/>
      <c r="CB16" s="3"/>
      <c r="CC16" s="6">
        <f>BT16+BU16+BV16</f>
        <v>0</v>
      </c>
      <c r="CD16" s="10">
        <f>BW16</f>
        <v>0</v>
      </c>
      <c r="CE16" s="3">
        <f>(BX16*5)+(BY16*10)+(BZ16*15)+(CA16*10)+(CB16*20)</f>
        <v>0</v>
      </c>
      <c r="CF16" s="11">
        <f>CC16+CD16+CE16</f>
        <v>0</v>
      </c>
      <c r="CG16" s="52" t="e">
        <f>(MIN(CF$4:CF$25)/CF16)*100</f>
        <v>#DIV/0!</v>
      </c>
      <c r="CH16" s="12"/>
      <c r="CI16" s="2"/>
      <c r="CJ16" s="3"/>
      <c r="CK16" s="3"/>
      <c r="CL16" s="3"/>
      <c r="CM16" s="3"/>
      <c r="CN16" s="3"/>
      <c r="CO16" s="6">
        <f>CH16+CI16</f>
        <v>0</v>
      </c>
      <c r="CP16" s="10">
        <f>CI16</f>
        <v>0</v>
      </c>
      <c r="CQ16" s="3">
        <f>(CK16*3)+(CL16*5)+(CM16*5)+(CN16*20)</f>
        <v>0</v>
      </c>
      <c r="CR16" s="11">
        <f>CO16+CP16+CQ16</f>
        <v>0</v>
      </c>
      <c r="CS16" s="12"/>
      <c r="CT16" s="2"/>
      <c r="CU16" s="3"/>
      <c r="CV16" s="3"/>
      <c r="CW16" s="3"/>
      <c r="CX16" s="3"/>
      <c r="CY16" s="3"/>
      <c r="CZ16" s="6">
        <f>CS16+CT16</f>
        <v>0</v>
      </c>
      <c r="DA16" s="10">
        <f>CT16</f>
        <v>0</v>
      </c>
      <c r="DB16" s="3">
        <f>(CV16*3)+(CW16*5)+(CX16*5)+(CY16*20)</f>
        <v>0</v>
      </c>
      <c r="DC16" s="11">
        <f>CZ16+DA16+DB16</f>
        <v>0</v>
      </c>
      <c r="DD16" s="12"/>
      <c r="DE16" s="2"/>
      <c r="DF16" s="3"/>
      <c r="DG16" s="3"/>
      <c r="DH16" s="3"/>
      <c r="DI16" s="3"/>
      <c r="DJ16" s="3"/>
      <c r="DK16" s="6">
        <f>DD16+DE16</f>
        <v>0</v>
      </c>
      <c r="DL16" s="10">
        <f>DE16</f>
        <v>0</v>
      </c>
      <c r="DM16" s="3">
        <f>(DG16*3)+(DH16*5)+(DI16*5)+(DJ16*20)</f>
        <v>0</v>
      </c>
      <c r="DN16" s="11">
        <f>DK16+DL16+DM16</f>
        <v>0</v>
      </c>
    </row>
    <row r="17" spans="1:118" ht="15">
      <c r="A17" s="14">
        <v>7</v>
      </c>
      <c r="B17" s="14">
        <v>7</v>
      </c>
      <c r="C17" s="57" t="s">
        <v>49</v>
      </c>
      <c r="D17" s="61"/>
      <c r="E17" s="69" t="s">
        <v>52</v>
      </c>
      <c r="F17" s="53">
        <f t="shared" si="0"/>
        <v>294.75125164403323</v>
      </c>
      <c r="G17" s="73">
        <f t="shared" si="1"/>
        <v>130.22</v>
      </c>
      <c r="H17" s="22">
        <f t="shared" si="2"/>
        <v>120.22</v>
      </c>
      <c r="I17" s="7">
        <f t="shared" si="3"/>
        <v>5</v>
      </c>
      <c r="J17" s="74">
        <f t="shared" si="4"/>
        <v>5</v>
      </c>
      <c r="K17" s="12">
        <v>31.21</v>
      </c>
      <c r="L17" s="2"/>
      <c r="M17" s="2"/>
      <c r="N17" s="2"/>
      <c r="O17" s="2"/>
      <c r="P17" s="2"/>
      <c r="Q17" s="2"/>
      <c r="R17" s="3">
        <v>5</v>
      </c>
      <c r="S17" s="3"/>
      <c r="T17" s="3"/>
      <c r="U17" s="3"/>
      <c r="V17" s="3"/>
      <c r="W17" s="13"/>
      <c r="X17" s="6">
        <f t="shared" si="5"/>
        <v>31.21</v>
      </c>
      <c r="Y17" s="10">
        <f t="shared" si="6"/>
        <v>5</v>
      </c>
      <c r="Z17" s="3">
        <f t="shared" si="7"/>
        <v>0</v>
      </c>
      <c r="AA17" s="11">
        <f t="shared" si="8"/>
        <v>36.21</v>
      </c>
      <c r="AB17" s="52">
        <f t="shared" si="9"/>
        <v>87.959127312897</v>
      </c>
      <c r="AC17" s="12">
        <v>29.3</v>
      </c>
      <c r="AD17" s="2"/>
      <c r="AE17" s="2"/>
      <c r="AF17" s="2"/>
      <c r="AG17" s="3"/>
      <c r="AH17" s="3"/>
      <c r="AI17" s="3"/>
      <c r="AJ17" s="3"/>
      <c r="AK17" s="3"/>
      <c r="AL17" s="3"/>
      <c r="AM17" s="6">
        <f t="shared" si="10"/>
        <v>29.3</v>
      </c>
      <c r="AN17" s="10">
        <f t="shared" si="11"/>
        <v>0</v>
      </c>
      <c r="AO17" s="3">
        <f t="shared" si="12"/>
        <v>0</v>
      </c>
      <c r="AP17" s="11">
        <f t="shared" si="13"/>
        <v>29.3</v>
      </c>
      <c r="AQ17" s="52">
        <f t="shared" si="14"/>
        <v>68.60068259385666</v>
      </c>
      <c r="AR17" s="12">
        <v>25.83</v>
      </c>
      <c r="AS17" s="2"/>
      <c r="AT17" s="2"/>
      <c r="AU17" s="3"/>
      <c r="AV17" s="3">
        <v>1</v>
      </c>
      <c r="AW17" s="3"/>
      <c r="AX17" s="3"/>
      <c r="AY17" s="3"/>
      <c r="AZ17" s="3"/>
      <c r="BA17" s="6">
        <f t="shared" si="15"/>
        <v>25.83</v>
      </c>
      <c r="BB17" s="10">
        <f t="shared" si="16"/>
        <v>0</v>
      </c>
      <c r="BC17" s="3">
        <f t="shared" si="17"/>
        <v>5</v>
      </c>
      <c r="BD17" s="11">
        <f t="shared" si="18"/>
        <v>30.83</v>
      </c>
      <c r="BE17" s="52">
        <f t="shared" si="19"/>
        <v>65.87739215050276</v>
      </c>
      <c r="BF17" s="12">
        <v>33.88</v>
      </c>
      <c r="BG17" s="2"/>
      <c r="BH17" s="2"/>
      <c r="BI17" s="3"/>
      <c r="BJ17" s="3"/>
      <c r="BK17" s="3"/>
      <c r="BL17" s="3"/>
      <c r="BM17" s="3"/>
      <c r="BN17" s="3"/>
      <c r="BO17" s="6">
        <f t="shared" si="20"/>
        <v>33.88</v>
      </c>
      <c r="BP17" s="10">
        <f t="shared" si="21"/>
        <v>0</v>
      </c>
      <c r="BQ17" s="3">
        <f t="shared" si="22"/>
        <v>0</v>
      </c>
      <c r="BR17" s="11">
        <f t="shared" si="23"/>
        <v>33.88</v>
      </c>
      <c r="BS17" s="52">
        <f t="shared" si="24"/>
        <v>72.31404958677685</v>
      </c>
      <c r="BT17" s="12"/>
      <c r="BU17" s="2"/>
      <c r="BV17" s="2"/>
      <c r="BW17" s="3"/>
      <c r="BX17" s="3"/>
      <c r="BY17" s="3"/>
      <c r="BZ17" s="3"/>
      <c r="CA17" s="3"/>
      <c r="CB17" s="3"/>
      <c r="CC17" s="6"/>
      <c r="CD17" s="10"/>
      <c r="CE17" s="3"/>
      <c r="CF17" s="11"/>
      <c r="CG17" s="64"/>
      <c r="CH17" s="12"/>
      <c r="CI17" s="2"/>
      <c r="CJ17" s="3"/>
      <c r="CK17" s="3"/>
      <c r="CL17" s="3"/>
      <c r="CM17" s="3"/>
      <c r="CN17" s="3"/>
      <c r="CO17" s="6"/>
      <c r="CP17" s="10"/>
      <c r="CQ17" s="3"/>
      <c r="CR17" s="11"/>
      <c r="CS17" s="12"/>
      <c r="CT17" s="2"/>
      <c r="CU17" s="3"/>
      <c r="CV17" s="3"/>
      <c r="CW17" s="3"/>
      <c r="CX17" s="3"/>
      <c r="CY17" s="3"/>
      <c r="CZ17" s="6"/>
      <c r="DA17" s="10"/>
      <c r="DB17" s="3"/>
      <c r="DC17" s="11"/>
      <c r="DD17" s="12"/>
      <c r="DE17" s="2"/>
      <c r="DF17" s="3"/>
      <c r="DG17" s="3"/>
      <c r="DH17" s="3"/>
      <c r="DI17" s="3"/>
      <c r="DJ17" s="3"/>
      <c r="DK17" s="6"/>
      <c r="DL17" s="10"/>
      <c r="DM17" s="3"/>
      <c r="DN17" s="11"/>
    </row>
    <row r="18" spans="1:118" ht="15">
      <c r="A18" s="14">
        <v>8</v>
      </c>
      <c r="B18" s="14">
        <v>8</v>
      </c>
      <c r="C18" s="57" t="s">
        <v>70</v>
      </c>
      <c r="D18" s="9"/>
      <c r="E18" s="69" t="s">
        <v>52</v>
      </c>
      <c r="F18" s="53">
        <f t="shared" si="0"/>
        <v>273.2703214021271</v>
      </c>
      <c r="G18" s="73">
        <f t="shared" si="1"/>
        <v>142.92</v>
      </c>
      <c r="H18" s="22">
        <f t="shared" si="2"/>
        <v>138.92</v>
      </c>
      <c r="I18" s="7">
        <f t="shared" si="3"/>
        <v>0</v>
      </c>
      <c r="J18" s="74">
        <f t="shared" si="4"/>
        <v>4</v>
      </c>
      <c r="K18" s="12">
        <v>43.23</v>
      </c>
      <c r="L18" s="2"/>
      <c r="M18" s="2"/>
      <c r="N18" s="2"/>
      <c r="O18" s="2"/>
      <c r="P18" s="2"/>
      <c r="Q18" s="2"/>
      <c r="R18" s="3">
        <v>4</v>
      </c>
      <c r="S18" s="3"/>
      <c r="T18" s="3"/>
      <c r="U18" s="3"/>
      <c r="V18" s="3"/>
      <c r="W18" s="13"/>
      <c r="X18" s="6">
        <f t="shared" si="5"/>
        <v>43.23</v>
      </c>
      <c r="Y18" s="10">
        <f t="shared" si="6"/>
        <v>4</v>
      </c>
      <c r="Z18" s="3">
        <f t="shared" si="7"/>
        <v>0</v>
      </c>
      <c r="AA18" s="11">
        <f t="shared" si="8"/>
        <v>47.23</v>
      </c>
      <c r="AB18" s="52">
        <f t="shared" si="9"/>
        <v>67.43595172559814</v>
      </c>
      <c r="AC18" s="12">
        <v>32.54</v>
      </c>
      <c r="AD18" s="2"/>
      <c r="AE18" s="2"/>
      <c r="AF18" s="2"/>
      <c r="AG18" s="3"/>
      <c r="AH18" s="3"/>
      <c r="AI18" s="3"/>
      <c r="AJ18" s="3"/>
      <c r="AK18" s="3"/>
      <c r="AL18" s="3"/>
      <c r="AM18" s="6">
        <f t="shared" si="10"/>
        <v>32.54</v>
      </c>
      <c r="AN18" s="10">
        <f t="shared" si="11"/>
        <v>0</v>
      </c>
      <c r="AO18" s="3">
        <f t="shared" si="12"/>
        <v>0</v>
      </c>
      <c r="AP18" s="11">
        <f t="shared" si="13"/>
        <v>32.54</v>
      </c>
      <c r="AQ18" s="52">
        <f t="shared" si="14"/>
        <v>61.7701290719115</v>
      </c>
      <c r="AR18" s="12">
        <v>26</v>
      </c>
      <c r="AS18" s="2"/>
      <c r="AT18" s="2"/>
      <c r="AU18" s="3"/>
      <c r="AV18" s="3"/>
      <c r="AW18" s="3"/>
      <c r="AX18" s="3"/>
      <c r="AY18" s="3"/>
      <c r="AZ18" s="3"/>
      <c r="BA18" s="6">
        <f t="shared" si="15"/>
        <v>26</v>
      </c>
      <c r="BB18" s="10">
        <f t="shared" si="16"/>
        <v>0</v>
      </c>
      <c r="BC18" s="3">
        <f t="shared" si="17"/>
        <v>0</v>
      </c>
      <c r="BD18" s="11">
        <f t="shared" si="18"/>
        <v>26</v>
      </c>
      <c r="BE18" s="52">
        <f t="shared" si="19"/>
        <v>78.11538461538461</v>
      </c>
      <c r="BF18" s="12">
        <v>37.15</v>
      </c>
      <c r="BG18" s="2"/>
      <c r="BH18" s="2"/>
      <c r="BI18" s="3"/>
      <c r="BJ18" s="3"/>
      <c r="BK18" s="3"/>
      <c r="BL18" s="3"/>
      <c r="BM18" s="3"/>
      <c r="BN18" s="3"/>
      <c r="BO18" s="6">
        <f t="shared" si="20"/>
        <v>37.15</v>
      </c>
      <c r="BP18" s="10">
        <f t="shared" si="21"/>
        <v>0</v>
      </c>
      <c r="BQ18" s="3">
        <f t="shared" si="22"/>
        <v>0</v>
      </c>
      <c r="BR18" s="11">
        <f t="shared" si="23"/>
        <v>37.15</v>
      </c>
      <c r="BS18" s="52">
        <f t="shared" si="24"/>
        <v>65.94885598923284</v>
      </c>
      <c r="BT18" s="12"/>
      <c r="BU18" s="2"/>
      <c r="BV18" s="2"/>
      <c r="BW18" s="3"/>
      <c r="BX18" s="3"/>
      <c r="BY18" s="3"/>
      <c r="BZ18" s="3"/>
      <c r="CA18" s="3"/>
      <c r="CB18" s="3"/>
      <c r="CC18" s="6"/>
      <c r="CD18" s="10"/>
      <c r="CE18" s="3"/>
      <c r="CF18" s="11"/>
      <c r="CG18" s="64"/>
      <c r="CH18" s="12"/>
      <c r="CI18" s="2"/>
      <c r="CJ18" s="3"/>
      <c r="CK18" s="3"/>
      <c r="CL18" s="3"/>
      <c r="CM18" s="3"/>
      <c r="CN18" s="3"/>
      <c r="CO18" s="6"/>
      <c r="CP18" s="10"/>
      <c r="CQ18" s="3"/>
      <c r="CR18" s="11"/>
      <c r="CS18" s="12"/>
      <c r="CT18" s="2"/>
      <c r="CU18" s="3"/>
      <c r="CV18" s="3"/>
      <c r="CW18" s="3"/>
      <c r="CX18" s="3"/>
      <c r="CY18" s="3"/>
      <c r="CZ18" s="6"/>
      <c r="DA18" s="10"/>
      <c r="DB18" s="3"/>
      <c r="DC18" s="11"/>
      <c r="DD18" s="12"/>
      <c r="DE18" s="2"/>
      <c r="DF18" s="3"/>
      <c r="DG18" s="3"/>
      <c r="DH18" s="3"/>
      <c r="DI18" s="3"/>
      <c r="DJ18" s="3"/>
      <c r="DK18" s="6"/>
      <c r="DL18" s="10"/>
      <c r="DM18" s="3"/>
      <c r="DN18" s="11"/>
    </row>
    <row r="19" spans="1:118" ht="15">
      <c r="A19" s="14">
        <v>9</v>
      </c>
      <c r="B19" s="14">
        <v>9</v>
      </c>
      <c r="C19" s="57" t="s">
        <v>65</v>
      </c>
      <c r="D19" s="68"/>
      <c r="E19" s="68" t="s">
        <v>52</v>
      </c>
      <c r="F19" s="53">
        <f t="shared" si="0"/>
        <v>272.20889147068533</v>
      </c>
      <c r="G19" s="73">
        <f t="shared" si="1"/>
        <v>153.53</v>
      </c>
      <c r="H19" s="22">
        <f t="shared" si="2"/>
        <v>145.53</v>
      </c>
      <c r="I19" s="7">
        <f t="shared" si="3"/>
        <v>0</v>
      </c>
      <c r="J19" s="74">
        <f t="shared" si="4"/>
        <v>8</v>
      </c>
      <c r="K19" s="12">
        <v>24.14</v>
      </c>
      <c r="L19" s="2"/>
      <c r="M19" s="2"/>
      <c r="N19" s="2"/>
      <c r="O19" s="2"/>
      <c r="P19" s="2"/>
      <c r="Q19" s="2"/>
      <c r="R19" s="3">
        <v>8</v>
      </c>
      <c r="S19" s="3"/>
      <c r="T19" s="3"/>
      <c r="U19" s="3"/>
      <c r="V19" s="3"/>
      <c r="W19" s="13"/>
      <c r="X19" s="6">
        <f t="shared" si="5"/>
        <v>24.14</v>
      </c>
      <c r="Y19" s="10">
        <f t="shared" si="6"/>
        <v>8</v>
      </c>
      <c r="Z19" s="3">
        <f t="shared" si="7"/>
        <v>0</v>
      </c>
      <c r="AA19" s="11">
        <f t="shared" si="8"/>
        <v>32.14</v>
      </c>
      <c r="AB19" s="52">
        <f t="shared" si="9"/>
        <v>99.09769757311761</v>
      </c>
      <c r="AC19" s="12">
        <v>47.08</v>
      </c>
      <c r="AD19" s="2"/>
      <c r="AE19" s="2"/>
      <c r="AF19" s="2"/>
      <c r="AG19" s="3"/>
      <c r="AH19" s="3"/>
      <c r="AI19" s="3"/>
      <c r="AJ19" s="3"/>
      <c r="AK19" s="3"/>
      <c r="AL19" s="3"/>
      <c r="AM19" s="6">
        <f t="shared" si="10"/>
        <v>47.08</v>
      </c>
      <c r="AN19" s="10">
        <f t="shared" si="11"/>
        <v>0</v>
      </c>
      <c r="AO19" s="3">
        <f t="shared" si="12"/>
        <v>0</v>
      </c>
      <c r="AP19" s="11">
        <f t="shared" si="13"/>
        <v>47.08</v>
      </c>
      <c r="AQ19" s="52">
        <f t="shared" si="14"/>
        <v>42.69328802039083</v>
      </c>
      <c r="AR19" s="12">
        <v>25.23</v>
      </c>
      <c r="AS19" s="2"/>
      <c r="AT19" s="2"/>
      <c r="AU19" s="3"/>
      <c r="AV19" s="3"/>
      <c r="AW19" s="3"/>
      <c r="AX19" s="3"/>
      <c r="AY19" s="3"/>
      <c r="AZ19" s="3"/>
      <c r="BA19" s="6">
        <f t="shared" si="15"/>
        <v>25.23</v>
      </c>
      <c r="BB19" s="10">
        <f t="shared" si="16"/>
        <v>0</v>
      </c>
      <c r="BC19" s="3">
        <f t="shared" si="17"/>
        <v>0</v>
      </c>
      <c r="BD19" s="11">
        <f t="shared" si="18"/>
        <v>25.23</v>
      </c>
      <c r="BE19" s="52">
        <f t="shared" si="19"/>
        <v>80.49940546967895</v>
      </c>
      <c r="BF19" s="12">
        <v>49.08</v>
      </c>
      <c r="BG19" s="2"/>
      <c r="BH19" s="2"/>
      <c r="BI19" s="3"/>
      <c r="BJ19" s="3"/>
      <c r="BK19" s="3"/>
      <c r="BL19" s="3"/>
      <c r="BM19" s="3"/>
      <c r="BN19" s="3"/>
      <c r="BO19" s="6">
        <f t="shared" si="20"/>
        <v>49.08</v>
      </c>
      <c r="BP19" s="10">
        <f t="shared" si="21"/>
        <v>0</v>
      </c>
      <c r="BQ19" s="3">
        <f t="shared" si="22"/>
        <v>0</v>
      </c>
      <c r="BR19" s="11">
        <f t="shared" si="23"/>
        <v>49.08</v>
      </c>
      <c r="BS19" s="52">
        <f t="shared" si="24"/>
        <v>49.91850040749796</v>
      </c>
      <c r="BT19" s="12"/>
      <c r="BU19" s="2"/>
      <c r="BV19" s="2"/>
      <c r="BW19" s="3"/>
      <c r="BX19" s="3"/>
      <c r="BY19" s="3"/>
      <c r="BZ19" s="3"/>
      <c r="CA19" s="3"/>
      <c r="CB19" s="3"/>
      <c r="CC19" s="6">
        <f>BT19+BU19+BV19</f>
        <v>0</v>
      </c>
      <c r="CD19" s="10">
        <f>BW19</f>
        <v>0</v>
      </c>
      <c r="CE19" s="3">
        <f>(BX19*5)+(BY19*10)+(BZ19*15)+(CA19*10)+(CB19*20)</f>
        <v>0</v>
      </c>
      <c r="CF19" s="11">
        <f>CC19+CD19+CE19</f>
        <v>0</v>
      </c>
      <c r="CG19" s="52" t="e">
        <f>(MIN(CF$4:CF$25)/CF19)*100</f>
        <v>#DIV/0!</v>
      </c>
      <c r="CH19" s="12"/>
      <c r="CI19" s="2"/>
      <c r="CJ19" s="3"/>
      <c r="CK19" s="3"/>
      <c r="CL19" s="3"/>
      <c r="CM19" s="3"/>
      <c r="CN19" s="3"/>
      <c r="CO19" s="6">
        <f>CH19+CI19</f>
        <v>0</v>
      </c>
      <c r="CP19" s="10">
        <f>CI19</f>
        <v>0</v>
      </c>
      <c r="CQ19" s="3">
        <f>(CK19*3)+(CL19*5)+(CM19*5)+(CN19*20)</f>
        <v>0</v>
      </c>
      <c r="CR19" s="11">
        <f>CO19+CP19+CQ19</f>
        <v>0</v>
      </c>
      <c r="CS19" s="12"/>
      <c r="CT19" s="2"/>
      <c r="CU19" s="3"/>
      <c r="CV19" s="3"/>
      <c r="CW19" s="3"/>
      <c r="CX19" s="3"/>
      <c r="CY19" s="3"/>
      <c r="CZ19" s="6">
        <f>CS19+CT19</f>
        <v>0</v>
      </c>
      <c r="DA19" s="10">
        <f>CT19</f>
        <v>0</v>
      </c>
      <c r="DB19" s="3">
        <f>(CV19*3)+(CW19*5)+(CX19*5)+(CY19*20)</f>
        <v>0</v>
      </c>
      <c r="DC19" s="11">
        <f>CZ19+DA19+DB19</f>
        <v>0</v>
      </c>
      <c r="DD19" s="12"/>
      <c r="DE19" s="2"/>
      <c r="DF19" s="3"/>
      <c r="DG19" s="3"/>
      <c r="DH19" s="3"/>
      <c r="DI19" s="3"/>
      <c r="DJ19" s="3"/>
      <c r="DK19" s="6">
        <f>DD19+DE19</f>
        <v>0</v>
      </c>
      <c r="DL19" s="10">
        <f>DE19</f>
        <v>0</v>
      </c>
      <c r="DM19" s="3">
        <f>(DG19*3)+(DH19*5)+(DI19*5)+(DJ19*20)</f>
        <v>0</v>
      </c>
      <c r="DN19" s="11">
        <f>DK19+DL19+DM19</f>
        <v>0</v>
      </c>
    </row>
    <row r="20" spans="1:118" ht="15">
      <c r="A20" s="14">
        <v>10</v>
      </c>
      <c r="B20" s="14">
        <v>10</v>
      </c>
      <c r="C20" s="57" t="s">
        <v>60</v>
      </c>
      <c r="D20" s="68"/>
      <c r="E20" s="68" t="s">
        <v>52</v>
      </c>
      <c r="F20" s="53">
        <f t="shared" si="0"/>
        <v>268.60021833555203</v>
      </c>
      <c r="G20" s="73">
        <f t="shared" si="1"/>
        <v>145.41</v>
      </c>
      <c r="H20" s="22">
        <f t="shared" si="2"/>
        <v>142.41</v>
      </c>
      <c r="I20" s="7">
        <f t="shared" si="3"/>
        <v>0</v>
      </c>
      <c r="J20" s="74">
        <f t="shared" si="4"/>
        <v>3</v>
      </c>
      <c r="K20" s="12">
        <v>40.52</v>
      </c>
      <c r="L20" s="2"/>
      <c r="M20" s="2"/>
      <c r="N20" s="2"/>
      <c r="O20" s="2"/>
      <c r="P20" s="2"/>
      <c r="Q20" s="2"/>
      <c r="R20" s="3">
        <v>3</v>
      </c>
      <c r="S20" s="3"/>
      <c r="T20" s="3"/>
      <c r="U20" s="3"/>
      <c r="V20" s="3"/>
      <c r="W20" s="13"/>
      <c r="X20" s="6">
        <f t="shared" si="5"/>
        <v>40.52</v>
      </c>
      <c r="Y20" s="10">
        <f t="shared" si="6"/>
        <v>3</v>
      </c>
      <c r="Z20" s="3">
        <f t="shared" si="7"/>
        <v>0</v>
      </c>
      <c r="AA20" s="11">
        <f t="shared" si="8"/>
        <v>43.52</v>
      </c>
      <c r="AB20" s="52">
        <f t="shared" si="9"/>
        <v>73.18474264705883</v>
      </c>
      <c r="AC20" s="12">
        <v>39.8</v>
      </c>
      <c r="AD20" s="2"/>
      <c r="AE20" s="2"/>
      <c r="AF20" s="2"/>
      <c r="AG20" s="3"/>
      <c r="AH20" s="3"/>
      <c r="AI20" s="3"/>
      <c r="AJ20" s="3"/>
      <c r="AK20" s="3"/>
      <c r="AL20" s="3"/>
      <c r="AM20" s="6">
        <f t="shared" si="10"/>
        <v>39.8</v>
      </c>
      <c r="AN20" s="10">
        <f t="shared" si="11"/>
        <v>0</v>
      </c>
      <c r="AO20" s="3">
        <f t="shared" si="12"/>
        <v>0</v>
      </c>
      <c r="AP20" s="11">
        <f t="shared" si="13"/>
        <v>39.8</v>
      </c>
      <c r="AQ20" s="52">
        <f t="shared" si="14"/>
        <v>50.502512562814076</v>
      </c>
      <c r="AR20" s="12">
        <v>32.03</v>
      </c>
      <c r="AS20" s="2"/>
      <c r="AT20" s="2"/>
      <c r="AU20" s="3"/>
      <c r="AV20" s="3"/>
      <c r="AW20" s="3"/>
      <c r="AX20" s="3"/>
      <c r="AY20" s="3"/>
      <c r="AZ20" s="3"/>
      <c r="BA20" s="6">
        <f t="shared" si="15"/>
        <v>32.03</v>
      </c>
      <c r="BB20" s="10">
        <f t="shared" si="16"/>
        <v>0</v>
      </c>
      <c r="BC20" s="3">
        <f t="shared" si="17"/>
        <v>0</v>
      </c>
      <c r="BD20" s="11">
        <f t="shared" si="18"/>
        <v>32.03</v>
      </c>
      <c r="BE20" s="52">
        <f t="shared" si="19"/>
        <v>63.409303777708395</v>
      </c>
      <c r="BF20" s="12">
        <v>30.06</v>
      </c>
      <c r="BG20" s="2"/>
      <c r="BH20" s="2"/>
      <c r="BI20" s="3"/>
      <c r="BJ20" s="3"/>
      <c r="BK20" s="3"/>
      <c r="BL20" s="3"/>
      <c r="BM20" s="3"/>
      <c r="BN20" s="3"/>
      <c r="BO20" s="6">
        <f t="shared" si="20"/>
        <v>30.06</v>
      </c>
      <c r="BP20" s="10">
        <f t="shared" si="21"/>
        <v>0</v>
      </c>
      <c r="BQ20" s="3">
        <f t="shared" si="22"/>
        <v>0</v>
      </c>
      <c r="BR20" s="11">
        <f t="shared" si="23"/>
        <v>30.06</v>
      </c>
      <c r="BS20" s="52">
        <f t="shared" si="24"/>
        <v>81.50365934797072</v>
      </c>
      <c r="BT20" s="12"/>
      <c r="BU20" s="2"/>
      <c r="BV20" s="2"/>
      <c r="BW20" s="3"/>
      <c r="BX20" s="3"/>
      <c r="BY20" s="3"/>
      <c r="BZ20" s="3"/>
      <c r="CA20" s="3"/>
      <c r="CB20" s="3"/>
      <c r="CC20" s="6">
        <f>BT20+BU20+BV20</f>
        <v>0</v>
      </c>
      <c r="CD20" s="10">
        <f>BW20</f>
        <v>0</v>
      </c>
      <c r="CE20" s="3">
        <f>(BX20*5)+(BY20*10)+(BZ20*15)+(CA20*10)+(CB20*20)</f>
        <v>0</v>
      </c>
      <c r="CF20" s="11">
        <f>CC20+CD20+CE20</f>
        <v>0</v>
      </c>
      <c r="CG20" s="52" t="e">
        <f>(MIN(CF$4:CF$25)/CF20)*100</f>
        <v>#DIV/0!</v>
      </c>
      <c r="CH20" s="12"/>
      <c r="CI20" s="2"/>
      <c r="CJ20" s="3"/>
      <c r="CK20" s="3"/>
      <c r="CL20" s="3"/>
      <c r="CM20" s="3"/>
      <c r="CN20" s="3"/>
      <c r="CO20" s="6">
        <f>CH20+CI20</f>
        <v>0</v>
      </c>
      <c r="CP20" s="10">
        <f>CI20</f>
        <v>0</v>
      </c>
      <c r="CQ20" s="3">
        <f>(CK20*3)+(CL20*5)+(CM20*5)+(CN20*20)</f>
        <v>0</v>
      </c>
      <c r="CR20" s="11">
        <f>CO20+CP20+CQ20</f>
        <v>0</v>
      </c>
      <c r="CS20" s="12"/>
      <c r="CT20" s="2"/>
      <c r="CU20" s="3"/>
      <c r="CV20" s="3"/>
      <c r="CW20" s="3"/>
      <c r="CX20" s="3"/>
      <c r="CY20" s="3"/>
      <c r="CZ20" s="6">
        <f>CS20+CT20</f>
        <v>0</v>
      </c>
      <c r="DA20" s="10">
        <f>CT20</f>
        <v>0</v>
      </c>
      <c r="DB20" s="3">
        <f>(CV20*3)+(CW20*5)+(CX20*5)+(CY20*20)</f>
        <v>0</v>
      </c>
      <c r="DC20" s="11">
        <f>CZ20+DA20+DB20</f>
        <v>0</v>
      </c>
      <c r="DD20" s="12"/>
      <c r="DE20" s="2"/>
      <c r="DF20" s="3"/>
      <c r="DG20" s="3"/>
      <c r="DH20" s="3"/>
      <c r="DI20" s="3"/>
      <c r="DJ20" s="3"/>
      <c r="DK20" s="6">
        <f>DD20+DE20</f>
        <v>0</v>
      </c>
      <c r="DL20" s="10">
        <f>DE20</f>
        <v>0</v>
      </c>
      <c r="DM20" s="3">
        <f>(DG20*3)+(DH20*5)+(DI20*5)+(DJ20*20)</f>
        <v>0</v>
      </c>
      <c r="DN20" s="11">
        <f>DK20+DL20+DM20</f>
        <v>0</v>
      </c>
    </row>
    <row r="21" spans="1:118" ht="15">
      <c r="A21" s="14">
        <v>11</v>
      </c>
      <c r="B21" s="14">
        <v>11</v>
      </c>
      <c r="C21" s="57" t="s">
        <v>58</v>
      </c>
      <c r="D21" s="61"/>
      <c r="E21" s="69" t="s">
        <v>52</v>
      </c>
      <c r="F21" s="53">
        <f t="shared" si="0"/>
        <v>261.86426825089484</v>
      </c>
      <c r="G21" s="73">
        <f t="shared" si="1"/>
        <v>150.15</v>
      </c>
      <c r="H21" s="22">
        <f t="shared" si="2"/>
        <v>143.15</v>
      </c>
      <c r="I21" s="7">
        <f t="shared" si="3"/>
        <v>0</v>
      </c>
      <c r="J21" s="74">
        <f t="shared" si="4"/>
        <v>7</v>
      </c>
      <c r="K21" s="12">
        <v>46.16</v>
      </c>
      <c r="L21" s="2"/>
      <c r="M21" s="2"/>
      <c r="N21" s="2"/>
      <c r="O21" s="2"/>
      <c r="P21" s="2"/>
      <c r="Q21" s="2"/>
      <c r="R21" s="3">
        <v>7</v>
      </c>
      <c r="S21" s="3"/>
      <c r="T21" s="3"/>
      <c r="U21" s="3"/>
      <c r="V21" s="3"/>
      <c r="W21" s="13"/>
      <c r="X21" s="6">
        <f t="shared" si="5"/>
        <v>46.16</v>
      </c>
      <c r="Y21" s="10">
        <f t="shared" si="6"/>
        <v>7</v>
      </c>
      <c r="Z21" s="3">
        <f t="shared" si="7"/>
        <v>0</v>
      </c>
      <c r="AA21" s="11">
        <f t="shared" si="8"/>
        <v>53.16</v>
      </c>
      <c r="AB21" s="52">
        <f t="shared" si="9"/>
        <v>59.91346877351392</v>
      </c>
      <c r="AC21" s="12">
        <v>35.24</v>
      </c>
      <c r="AD21" s="2"/>
      <c r="AE21" s="2"/>
      <c r="AF21" s="2"/>
      <c r="AG21" s="3"/>
      <c r="AH21" s="3"/>
      <c r="AI21" s="3"/>
      <c r="AJ21" s="3"/>
      <c r="AK21" s="3"/>
      <c r="AL21" s="3"/>
      <c r="AM21" s="6">
        <f t="shared" si="10"/>
        <v>35.24</v>
      </c>
      <c r="AN21" s="10">
        <f t="shared" si="11"/>
        <v>0</v>
      </c>
      <c r="AO21" s="3">
        <f t="shared" si="12"/>
        <v>0</v>
      </c>
      <c r="AP21" s="11">
        <f t="shared" si="13"/>
        <v>35.24</v>
      </c>
      <c r="AQ21" s="52">
        <f t="shared" si="14"/>
        <v>57.03745743473326</v>
      </c>
      <c r="AR21" s="12">
        <v>30.23</v>
      </c>
      <c r="AS21" s="2"/>
      <c r="AT21" s="2"/>
      <c r="AU21" s="3"/>
      <c r="AV21" s="3"/>
      <c r="AW21" s="3"/>
      <c r="AX21" s="3"/>
      <c r="AY21" s="3"/>
      <c r="AZ21" s="3"/>
      <c r="BA21" s="6">
        <f t="shared" si="15"/>
        <v>30.23</v>
      </c>
      <c r="BB21" s="10">
        <f t="shared" si="16"/>
        <v>0</v>
      </c>
      <c r="BC21" s="3">
        <f t="shared" si="17"/>
        <v>0</v>
      </c>
      <c r="BD21" s="11">
        <f t="shared" si="18"/>
        <v>30.23</v>
      </c>
      <c r="BE21" s="52">
        <f t="shared" si="19"/>
        <v>67.18491564670856</v>
      </c>
      <c r="BF21" s="12">
        <v>31.52</v>
      </c>
      <c r="BG21" s="2"/>
      <c r="BH21" s="2"/>
      <c r="BI21" s="3"/>
      <c r="BJ21" s="3"/>
      <c r="BK21" s="3"/>
      <c r="BL21" s="3"/>
      <c r="BM21" s="3"/>
      <c r="BN21" s="3"/>
      <c r="BO21" s="6">
        <f t="shared" si="20"/>
        <v>31.52</v>
      </c>
      <c r="BP21" s="10">
        <f t="shared" si="21"/>
        <v>0</v>
      </c>
      <c r="BQ21" s="3">
        <f t="shared" si="22"/>
        <v>0</v>
      </c>
      <c r="BR21" s="11">
        <f t="shared" si="23"/>
        <v>31.52</v>
      </c>
      <c r="BS21" s="52">
        <f t="shared" si="24"/>
        <v>77.72842639593908</v>
      </c>
      <c r="BT21" s="12"/>
      <c r="BU21" s="2"/>
      <c r="BV21" s="2"/>
      <c r="BW21" s="3"/>
      <c r="BX21" s="3"/>
      <c r="BY21" s="3"/>
      <c r="BZ21" s="3"/>
      <c r="CA21" s="3"/>
      <c r="CB21" s="3"/>
      <c r="CC21" s="6"/>
      <c r="CD21" s="10"/>
      <c r="CE21" s="3"/>
      <c r="CF21" s="11"/>
      <c r="CG21" s="64"/>
      <c r="CH21" s="12"/>
      <c r="CI21" s="2"/>
      <c r="CJ21" s="3"/>
      <c r="CK21" s="3"/>
      <c r="CL21" s="3"/>
      <c r="CM21" s="3"/>
      <c r="CN21" s="3"/>
      <c r="CO21" s="6"/>
      <c r="CP21" s="10"/>
      <c r="CQ21" s="3"/>
      <c r="CR21" s="11"/>
      <c r="CS21" s="12"/>
      <c r="CT21" s="2"/>
      <c r="CU21" s="3"/>
      <c r="CV21" s="3"/>
      <c r="CW21" s="3"/>
      <c r="CX21" s="3"/>
      <c r="CY21" s="3"/>
      <c r="CZ21" s="6"/>
      <c r="DA21" s="10"/>
      <c r="DB21" s="3"/>
      <c r="DC21" s="11"/>
      <c r="DD21" s="12"/>
      <c r="DE21" s="2"/>
      <c r="DF21" s="3"/>
      <c r="DG21" s="3"/>
      <c r="DH21" s="3"/>
      <c r="DI21" s="3"/>
      <c r="DJ21" s="3"/>
      <c r="DK21" s="6"/>
      <c r="DL21" s="10"/>
      <c r="DM21" s="3"/>
      <c r="DN21" s="11"/>
    </row>
    <row r="22" spans="1:118" ht="15">
      <c r="A22" s="14">
        <v>12</v>
      </c>
      <c r="B22" s="14">
        <v>12</v>
      </c>
      <c r="C22" s="57" t="s">
        <v>67</v>
      </c>
      <c r="D22" s="68"/>
      <c r="E22" s="68" t="s">
        <v>52</v>
      </c>
      <c r="F22" s="53">
        <f t="shared" si="0"/>
        <v>250.7314224402355</v>
      </c>
      <c r="G22" s="73">
        <f t="shared" si="1"/>
        <v>158.99</v>
      </c>
      <c r="H22" s="22">
        <f t="shared" si="2"/>
        <v>158.99</v>
      </c>
      <c r="I22" s="7">
        <f t="shared" si="3"/>
        <v>0</v>
      </c>
      <c r="J22" s="74">
        <f t="shared" si="4"/>
        <v>0</v>
      </c>
      <c r="K22" s="2">
        <v>41.4</v>
      </c>
      <c r="L22" s="2"/>
      <c r="M22" s="2"/>
      <c r="N22" s="2"/>
      <c r="O22" s="2"/>
      <c r="P22" s="2"/>
      <c r="Q22" s="2"/>
      <c r="R22" s="3">
        <v>0</v>
      </c>
      <c r="S22" s="3"/>
      <c r="T22" s="3"/>
      <c r="U22" s="3"/>
      <c r="V22" s="3"/>
      <c r="W22" s="3"/>
      <c r="X22" s="6">
        <f t="shared" si="5"/>
        <v>41.4</v>
      </c>
      <c r="Y22" s="10">
        <f t="shared" si="6"/>
        <v>0</v>
      </c>
      <c r="Z22" s="3">
        <f t="shared" si="7"/>
        <v>0</v>
      </c>
      <c r="AA22" s="11">
        <f t="shared" si="8"/>
        <v>41.4</v>
      </c>
      <c r="AB22" s="52">
        <f t="shared" si="9"/>
        <v>76.93236714975846</v>
      </c>
      <c r="AC22" s="12">
        <v>30.07</v>
      </c>
      <c r="AD22" s="2"/>
      <c r="AE22" s="2"/>
      <c r="AF22" s="2"/>
      <c r="AG22" s="3"/>
      <c r="AH22" s="3"/>
      <c r="AI22" s="3"/>
      <c r="AJ22" s="3"/>
      <c r="AK22" s="3"/>
      <c r="AL22" s="3"/>
      <c r="AM22" s="6">
        <f t="shared" si="10"/>
        <v>30.07</v>
      </c>
      <c r="AN22" s="10">
        <f t="shared" si="11"/>
        <v>0</v>
      </c>
      <c r="AO22" s="3">
        <f t="shared" si="12"/>
        <v>0</v>
      </c>
      <c r="AP22" s="11">
        <f t="shared" si="13"/>
        <v>30.07</v>
      </c>
      <c r="AQ22" s="52">
        <f t="shared" si="14"/>
        <v>66.84403059527769</v>
      </c>
      <c r="AR22" s="12">
        <v>32.56</v>
      </c>
      <c r="AS22" s="2"/>
      <c r="AT22" s="2"/>
      <c r="AU22" s="3"/>
      <c r="AV22" s="3"/>
      <c r="AW22" s="3"/>
      <c r="AX22" s="3"/>
      <c r="AY22" s="3"/>
      <c r="AZ22" s="3"/>
      <c r="BA22" s="6">
        <f t="shared" si="15"/>
        <v>32.56</v>
      </c>
      <c r="BB22" s="10">
        <f t="shared" si="16"/>
        <v>0</v>
      </c>
      <c r="BC22" s="3">
        <f t="shared" si="17"/>
        <v>0</v>
      </c>
      <c r="BD22" s="11">
        <f t="shared" si="18"/>
        <v>32.56</v>
      </c>
      <c r="BE22" s="52">
        <f t="shared" si="19"/>
        <v>62.377149877149876</v>
      </c>
      <c r="BF22" s="12">
        <v>54.96</v>
      </c>
      <c r="BG22" s="2"/>
      <c r="BH22" s="2"/>
      <c r="BI22" s="3"/>
      <c r="BJ22" s="3"/>
      <c r="BK22" s="3"/>
      <c r="BL22" s="3"/>
      <c r="BM22" s="3"/>
      <c r="BN22" s="3"/>
      <c r="BO22" s="6">
        <f t="shared" si="20"/>
        <v>54.96</v>
      </c>
      <c r="BP22" s="10">
        <f t="shared" si="21"/>
        <v>0</v>
      </c>
      <c r="BQ22" s="3">
        <f t="shared" si="22"/>
        <v>0</v>
      </c>
      <c r="BR22" s="11">
        <f t="shared" si="23"/>
        <v>54.96</v>
      </c>
      <c r="BS22" s="52">
        <f t="shared" si="24"/>
        <v>44.57787481804949</v>
      </c>
      <c r="BT22" s="12"/>
      <c r="BU22" s="2"/>
      <c r="BV22" s="2"/>
      <c r="BW22" s="3"/>
      <c r="BX22" s="3"/>
      <c r="BY22" s="3"/>
      <c r="BZ22" s="3"/>
      <c r="CA22" s="3"/>
      <c r="CB22" s="3"/>
      <c r="CC22" s="2"/>
      <c r="CD22" s="10"/>
      <c r="CE22" s="3"/>
      <c r="CF22" s="59"/>
      <c r="CG22" s="52"/>
      <c r="CH22" s="2"/>
      <c r="CI22" s="2"/>
      <c r="CJ22" s="3"/>
      <c r="CK22" s="3"/>
      <c r="CL22" s="3"/>
      <c r="CM22" s="3"/>
      <c r="CN22" s="3"/>
      <c r="CO22" s="2"/>
      <c r="CP22" s="10"/>
      <c r="CQ22" s="3"/>
      <c r="CR22" s="59"/>
      <c r="CS22" s="2"/>
      <c r="CT22" s="2"/>
      <c r="CU22" s="3"/>
      <c r="CV22" s="3"/>
      <c r="CW22" s="3"/>
      <c r="CX22" s="3"/>
      <c r="CY22" s="3"/>
      <c r="CZ22" s="2"/>
      <c r="DA22" s="10"/>
      <c r="DB22" s="3"/>
      <c r="DC22" s="59"/>
      <c r="DD22" s="2"/>
      <c r="DE22" s="2"/>
      <c r="DF22" s="3"/>
      <c r="DG22" s="3"/>
      <c r="DH22" s="3"/>
      <c r="DI22" s="3"/>
      <c r="DJ22" s="3"/>
      <c r="DK22" s="2"/>
      <c r="DL22" s="10"/>
      <c r="DM22" s="3"/>
      <c r="DN22" s="59"/>
    </row>
    <row r="23" spans="1:118" ht="15">
      <c r="A23" s="14">
        <v>13</v>
      </c>
      <c r="B23" s="14">
        <v>13</v>
      </c>
      <c r="C23" s="57" t="s">
        <v>56</v>
      </c>
      <c r="D23" s="9"/>
      <c r="E23" s="61" t="s">
        <v>52</v>
      </c>
      <c r="F23" s="53">
        <f t="shared" si="0"/>
        <v>250.55951800496365</v>
      </c>
      <c r="G23" s="73">
        <f t="shared" si="1"/>
        <v>169.69</v>
      </c>
      <c r="H23" s="22">
        <f t="shared" si="2"/>
        <v>163.69</v>
      </c>
      <c r="I23" s="7">
        <f t="shared" si="3"/>
        <v>0</v>
      </c>
      <c r="J23" s="26">
        <f t="shared" si="4"/>
        <v>6</v>
      </c>
      <c r="K23" s="2">
        <v>31.51</v>
      </c>
      <c r="L23" s="2"/>
      <c r="M23" s="2"/>
      <c r="N23" s="2"/>
      <c r="O23" s="2"/>
      <c r="P23" s="2"/>
      <c r="Q23" s="2"/>
      <c r="R23" s="3">
        <v>6</v>
      </c>
      <c r="S23" s="3"/>
      <c r="T23" s="3"/>
      <c r="U23" s="3"/>
      <c r="V23" s="3"/>
      <c r="W23" s="3"/>
      <c r="X23" s="6">
        <f t="shared" si="5"/>
        <v>31.51</v>
      </c>
      <c r="Y23" s="10">
        <f t="shared" si="6"/>
        <v>6</v>
      </c>
      <c r="Z23" s="3">
        <f t="shared" si="7"/>
        <v>0</v>
      </c>
      <c r="AA23" s="11">
        <f t="shared" si="8"/>
        <v>37.510000000000005</v>
      </c>
      <c r="AB23" s="52">
        <f t="shared" si="9"/>
        <v>84.91069048253799</v>
      </c>
      <c r="AC23" s="12">
        <v>65.21</v>
      </c>
      <c r="AD23" s="2"/>
      <c r="AE23" s="2"/>
      <c r="AF23" s="2"/>
      <c r="AG23" s="3"/>
      <c r="AH23" s="3"/>
      <c r="AI23" s="3"/>
      <c r="AJ23" s="3"/>
      <c r="AK23" s="3"/>
      <c r="AL23" s="3"/>
      <c r="AM23" s="6">
        <f t="shared" si="10"/>
        <v>65.21</v>
      </c>
      <c r="AN23" s="10">
        <f t="shared" si="11"/>
        <v>0</v>
      </c>
      <c r="AO23" s="3">
        <f t="shared" si="12"/>
        <v>0</v>
      </c>
      <c r="AP23" s="11">
        <f t="shared" si="13"/>
        <v>65.21</v>
      </c>
      <c r="AQ23" s="52">
        <f t="shared" si="14"/>
        <v>30.823493329243984</v>
      </c>
      <c r="AR23" s="12">
        <v>28.65</v>
      </c>
      <c r="AS23" s="2"/>
      <c r="AT23" s="2"/>
      <c r="AU23" s="3"/>
      <c r="AV23" s="3"/>
      <c r="AW23" s="3"/>
      <c r="AX23" s="3"/>
      <c r="AY23" s="3"/>
      <c r="AZ23" s="3"/>
      <c r="BA23" s="6">
        <f t="shared" si="15"/>
        <v>28.65</v>
      </c>
      <c r="BB23" s="10">
        <f t="shared" si="16"/>
        <v>0</v>
      </c>
      <c r="BC23" s="3">
        <f t="shared" si="17"/>
        <v>0</v>
      </c>
      <c r="BD23" s="11">
        <f t="shared" si="18"/>
        <v>28.65</v>
      </c>
      <c r="BE23" s="52">
        <f t="shared" si="19"/>
        <v>70.89005235602095</v>
      </c>
      <c r="BF23" s="12">
        <v>38.32</v>
      </c>
      <c r="BG23" s="2"/>
      <c r="BH23" s="2"/>
      <c r="BI23" s="3"/>
      <c r="BJ23" s="3"/>
      <c r="BK23" s="3"/>
      <c r="BL23" s="3"/>
      <c r="BM23" s="3"/>
      <c r="BN23" s="3"/>
      <c r="BO23" s="6">
        <f t="shared" si="20"/>
        <v>38.32</v>
      </c>
      <c r="BP23" s="10">
        <f t="shared" si="21"/>
        <v>0</v>
      </c>
      <c r="BQ23" s="3">
        <f t="shared" si="22"/>
        <v>0</v>
      </c>
      <c r="BR23" s="11">
        <f t="shared" si="23"/>
        <v>38.32</v>
      </c>
      <c r="BS23" s="52">
        <f t="shared" si="24"/>
        <v>63.93528183716075</v>
      </c>
      <c r="BT23" s="12"/>
      <c r="BU23" s="2"/>
      <c r="BV23" s="2"/>
      <c r="BW23" s="3"/>
      <c r="BX23" s="3"/>
      <c r="BY23" s="3"/>
      <c r="BZ23" s="3"/>
      <c r="CA23" s="3"/>
      <c r="CB23" s="3"/>
      <c r="CC23" s="2">
        <f>BT23+BU23+BV23</f>
        <v>0</v>
      </c>
      <c r="CD23" s="10">
        <f>BW23</f>
        <v>0</v>
      </c>
      <c r="CE23" s="3">
        <f>(BX23*5)+(BY23*10)+(BZ23*15)+(CA23*10)+(CB23*20)</f>
        <v>0</v>
      </c>
      <c r="CF23" s="59">
        <f>CC23+CD23+CE23</f>
        <v>0</v>
      </c>
      <c r="CG23" s="52" t="e">
        <f>(MIN(CF$4:CF$25)/CF23)*100</f>
        <v>#DIV/0!</v>
      </c>
      <c r="CH23" s="2"/>
      <c r="CI23" s="2"/>
      <c r="CJ23" s="3"/>
      <c r="CK23" s="3"/>
      <c r="CL23" s="3"/>
      <c r="CM23" s="3"/>
      <c r="CN23" s="3"/>
      <c r="CO23" s="2">
        <f>CH23+CI23</f>
        <v>0</v>
      </c>
      <c r="CP23" s="10">
        <f>CI23</f>
        <v>0</v>
      </c>
      <c r="CQ23" s="3">
        <f>(CK23*3)+(CL23*5)+(CM23*5)+(CN23*20)</f>
        <v>0</v>
      </c>
      <c r="CR23" s="59">
        <f>CO23+CP23+CQ23</f>
        <v>0</v>
      </c>
      <c r="CS23" s="2"/>
      <c r="CT23" s="2"/>
      <c r="CU23" s="3"/>
      <c r="CV23" s="3"/>
      <c r="CW23" s="3"/>
      <c r="CX23" s="3"/>
      <c r="CY23" s="3"/>
      <c r="CZ23" s="2">
        <f>CS23+CT23</f>
        <v>0</v>
      </c>
      <c r="DA23" s="10">
        <f>CT23</f>
        <v>0</v>
      </c>
      <c r="DB23" s="3">
        <f>(CV23*3)+(CW23*5)+(CX23*5)+(CY23*20)</f>
        <v>0</v>
      </c>
      <c r="DC23" s="59">
        <f>CZ23+DA23+DB23</f>
        <v>0</v>
      </c>
      <c r="DD23" s="2"/>
      <c r="DE23" s="2"/>
      <c r="DF23" s="3"/>
      <c r="DG23" s="3"/>
      <c r="DH23" s="3"/>
      <c r="DI23" s="3"/>
      <c r="DJ23" s="3"/>
      <c r="DK23" s="2">
        <f>DD23+DE23</f>
        <v>0</v>
      </c>
      <c r="DL23" s="10">
        <f>DE23</f>
        <v>0</v>
      </c>
      <c r="DM23" s="3">
        <f>(DG23*3)+(DH23*5)+(DI23*5)+(DJ23*20)</f>
        <v>0</v>
      </c>
      <c r="DN23" s="59">
        <f>DK23+DL23+DM23</f>
        <v>0</v>
      </c>
    </row>
    <row r="24" spans="1:118" ht="15">
      <c r="A24" s="14">
        <v>14</v>
      </c>
      <c r="B24" s="14">
        <v>14</v>
      </c>
      <c r="C24" s="57" t="s">
        <v>50</v>
      </c>
      <c r="D24" s="68"/>
      <c r="E24" s="68" t="s">
        <v>52</v>
      </c>
      <c r="F24" s="53">
        <f t="shared" si="0"/>
        <v>250.01227038274706</v>
      </c>
      <c r="G24" s="73">
        <f t="shared" si="1"/>
        <v>155.99</v>
      </c>
      <c r="H24" s="22">
        <f t="shared" si="2"/>
        <v>152.99</v>
      </c>
      <c r="I24" s="7">
        <f t="shared" si="3"/>
        <v>0</v>
      </c>
      <c r="J24" s="74">
        <f t="shared" si="4"/>
        <v>3</v>
      </c>
      <c r="K24" s="2">
        <v>35.68</v>
      </c>
      <c r="L24" s="2"/>
      <c r="M24" s="2"/>
      <c r="N24" s="2"/>
      <c r="O24" s="2"/>
      <c r="P24" s="2"/>
      <c r="Q24" s="2"/>
      <c r="R24" s="3">
        <v>3</v>
      </c>
      <c r="S24" s="3"/>
      <c r="T24" s="3"/>
      <c r="U24" s="3"/>
      <c r="V24" s="3"/>
      <c r="W24" s="3"/>
      <c r="X24" s="6">
        <f t="shared" si="5"/>
        <v>35.68</v>
      </c>
      <c r="Y24" s="10">
        <f t="shared" si="6"/>
        <v>3</v>
      </c>
      <c r="Z24" s="3">
        <f t="shared" si="7"/>
        <v>0</v>
      </c>
      <c r="AA24" s="11">
        <f t="shared" si="8"/>
        <v>38.68</v>
      </c>
      <c r="AB24" s="52">
        <f t="shared" si="9"/>
        <v>82.34229576008273</v>
      </c>
      <c r="AC24" s="12">
        <v>43.8</v>
      </c>
      <c r="AD24" s="2"/>
      <c r="AE24" s="2"/>
      <c r="AF24" s="2"/>
      <c r="AG24" s="3"/>
      <c r="AH24" s="3"/>
      <c r="AI24" s="3"/>
      <c r="AJ24" s="3"/>
      <c r="AK24" s="3"/>
      <c r="AL24" s="3"/>
      <c r="AM24" s="6">
        <f t="shared" si="10"/>
        <v>43.8</v>
      </c>
      <c r="AN24" s="10">
        <f t="shared" si="11"/>
        <v>0</v>
      </c>
      <c r="AO24" s="3">
        <f t="shared" si="12"/>
        <v>0</v>
      </c>
      <c r="AP24" s="11">
        <f t="shared" si="13"/>
        <v>43.8</v>
      </c>
      <c r="AQ24" s="52">
        <f t="shared" si="14"/>
        <v>45.89041095890411</v>
      </c>
      <c r="AR24" s="12">
        <v>36.24</v>
      </c>
      <c r="AS24" s="2"/>
      <c r="AT24" s="2"/>
      <c r="AU24" s="3"/>
      <c r="AV24" s="3"/>
      <c r="AW24" s="3"/>
      <c r="AX24" s="3"/>
      <c r="AY24" s="3"/>
      <c r="AZ24" s="3"/>
      <c r="BA24" s="6">
        <f t="shared" si="15"/>
        <v>36.24</v>
      </c>
      <c r="BB24" s="10">
        <f t="shared" si="16"/>
        <v>0</v>
      </c>
      <c r="BC24" s="3">
        <f t="shared" si="17"/>
        <v>0</v>
      </c>
      <c r="BD24" s="11">
        <f t="shared" si="18"/>
        <v>36.24</v>
      </c>
      <c r="BE24" s="52">
        <f t="shared" si="19"/>
        <v>56.043046357615886</v>
      </c>
      <c r="BF24" s="12">
        <v>37.27</v>
      </c>
      <c r="BG24" s="2"/>
      <c r="BH24" s="2"/>
      <c r="BI24" s="3"/>
      <c r="BJ24" s="3"/>
      <c r="BK24" s="3"/>
      <c r="BL24" s="3"/>
      <c r="BM24" s="3"/>
      <c r="BN24" s="3"/>
      <c r="BO24" s="6">
        <f t="shared" si="20"/>
        <v>37.27</v>
      </c>
      <c r="BP24" s="10">
        <f t="shared" si="21"/>
        <v>0</v>
      </c>
      <c r="BQ24" s="3">
        <f t="shared" si="22"/>
        <v>0</v>
      </c>
      <c r="BR24" s="11">
        <f t="shared" si="23"/>
        <v>37.27</v>
      </c>
      <c r="BS24" s="52">
        <f t="shared" si="24"/>
        <v>65.73651730614435</v>
      </c>
      <c r="BT24" s="12"/>
      <c r="BU24" s="2"/>
      <c r="BV24" s="2"/>
      <c r="BW24" s="3"/>
      <c r="BX24" s="3"/>
      <c r="BY24" s="3"/>
      <c r="BZ24" s="3"/>
      <c r="CA24" s="3"/>
      <c r="CB24" s="3"/>
      <c r="CC24" s="2">
        <f>BT24+BU24+BV24</f>
        <v>0</v>
      </c>
      <c r="CD24" s="10">
        <f>BW24</f>
        <v>0</v>
      </c>
      <c r="CE24" s="3">
        <f>(BX24*5)+(BY24*10)+(BZ24*15)+(CA24*10)+(CB24*20)</f>
        <v>0</v>
      </c>
      <c r="CF24" s="59">
        <f>CC24+CD24+CE24</f>
        <v>0</v>
      </c>
      <c r="CG24" s="52" t="e">
        <f>(MIN(CF$4:CF$25)/CF24)*100</f>
        <v>#DIV/0!</v>
      </c>
      <c r="CH24" s="2"/>
      <c r="CI24" s="2"/>
      <c r="CJ24" s="3"/>
      <c r="CK24" s="3"/>
      <c r="CL24" s="3"/>
      <c r="CM24" s="3"/>
      <c r="CN24" s="3"/>
      <c r="CO24" s="2">
        <f>CH24+CI24</f>
        <v>0</v>
      </c>
      <c r="CP24" s="10">
        <f>CI24</f>
        <v>0</v>
      </c>
      <c r="CQ24" s="3">
        <f>(CK24*3)+(CL24*5)+(CM24*5)+(CN24*20)</f>
        <v>0</v>
      </c>
      <c r="CR24" s="59">
        <f>CO24+CP24+CQ24</f>
        <v>0</v>
      </c>
      <c r="CS24" s="2"/>
      <c r="CT24" s="2"/>
      <c r="CU24" s="3"/>
      <c r="CV24" s="3"/>
      <c r="CW24" s="3"/>
      <c r="CX24" s="3"/>
      <c r="CY24" s="3"/>
      <c r="CZ24" s="2">
        <f>CS24+CT24</f>
        <v>0</v>
      </c>
      <c r="DA24" s="10">
        <f>CT24</f>
        <v>0</v>
      </c>
      <c r="DB24" s="3">
        <f>(CV24*3)+(CW24*5)+(CX24*5)+(CY24*20)</f>
        <v>0</v>
      </c>
      <c r="DC24" s="59">
        <f>CZ24+DA24+DB24</f>
        <v>0</v>
      </c>
      <c r="DD24" s="2"/>
      <c r="DE24" s="2"/>
      <c r="DF24" s="3"/>
      <c r="DG24" s="3"/>
      <c r="DH24" s="3"/>
      <c r="DI24" s="3"/>
      <c r="DJ24" s="3"/>
      <c r="DK24" s="2">
        <f>DD24+DE24</f>
        <v>0</v>
      </c>
      <c r="DL24" s="10">
        <f>DE24</f>
        <v>0</v>
      </c>
      <c r="DM24" s="3">
        <f>(DG24*3)+(DH24*5)+(DI24*5)+(DJ24*20)</f>
        <v>0</v>
      </c>
      <c r="DN24" s="59">
        <f>DK24+DL24+DM24</f>
        <v>0</v>
      </c>
    </row>
    <row r="25" spans="1:118" ht="15">
      <c r="A25" s="14">
        <v>15</v>
      </c>
      <c r="B25" s="14">
        <v>15</v>
      </c>
      <c r="C25" s="57" t="s">
        <v>69</v>
      </c>
      <c r="D25" s="9"/>
      <c r="E25" s="61" t="s">
        <v>52</v>
      </c>
      <c r="F25" s="53">
        <f t="shared" si="0"/>
        <v>235.35266770200923</v>
      </c>
      <c r="G25" s="73">
        <f t="shared" si="1"/>
        <v>165.27999999999997</v>
      </c>
      <c r="H25" s="22">
        <f t="shared" si="2"/>
        <v>142.27999999999997</v>
      </c>
      <c r="I25" s="7">
        <f t="shared" si="3"/>
        <v>15</v>
      </c>
      <c r="J25" s="74">
        <f t="shared" si="4"/>
        <v>8</v>
      </c>
      <c r="K25" s="2">
        <v>36.79</v>
      </c>
      <c r="L25" s="2"/>
      <c r="M25" s="2"/>
      <c r="N25" s="2"/>
      <c r="O25" s="2"/>
      <c r="P25" s="2"/>
      <c r="Q25" s="2"/>
      <c r="R25" s="3">
        <v>8</v>
      </c>
      <c r="S25" s="3"/>
      <c r="T25" s="3"/>
      <c r="U25" s="3"/>
      <c r="V25" s="3"/>
      <c r="W25" s="3"/>
      <c r="X25" s="6">
        <f t="shared" si="5"/>
        <v>36.79</v>
      </c>
      <c r="Y25" s="10">
        <f t="shared" si="6"/>
        <v>8</v>
      </c>
      <c r="Z25" s="3">
        <f t="shared" si="7"/>
        <v>0</v>
      </c>
      <c r="AA25" s="11">
        <f t="shared" si="8"/>
        <v>44.79</v>
      </c>
      <c r="AB25" s="52">
        <f t="shared" si="9"/>
        <v>71.10962268363474</v>
      </c>
      <c r="AC25" s="12">
        <v>36.72</v>
      </c>
      <c r="AD25" s="2"/>
      <c r="AE25" s="2"/>
      <c r="AF25" s="2"/>
      <c r="AG25" s="3"/>
      <c r="AH25" s="3"/>
      <c r="AI25" s="3"/>
      <c r="AJ25" s="3"/>
      <c r="AK25" s="3">
        <v>1</v>
      </c>
      <c r="AL25" s="3"/>
      <c r="AM25" s="6">
        <f t="shared" si="10"/>
        <v>36.72</v>
      </c>
      <c r="AN25" s="10">
        <f t="shared" si="11"/>
        <v>0</v>
      </c>
      <c r="AO25" s="3">
        <f t="shared" si="12"/>
        <v>10</v>
      </c>
      <c r="AP25" s="11">
        <f t="shared" si="13"/>
        <v>46.72</v>
      </c>
      <c r="AQ25" s="52">
        <f t="shared" si="14"/>
        <v>43.022260273972606</v>
      </c>
      <c r="AR25" s="12">
        <v>30.04</v>
      </c>
      <c r="AS25" s="2"/>
      <c r="AT25" s="2"/>
      <c r="AU25" s="3"/>
      <c r="AV25" s="3">
        <v>1</v>
      </c>
      <c r="AW25" s="3"/>
      <c r="AX25" s="3"/>
      <c r="AY25" s="3"/>
      <c r="AZ25" s="3"/>
      <c r="BA25" s="6">
        <f t="shared" si="15"/>
        <v>30.04</v>
      </c>
      <c r="BB25" s="10">
        <f t="shared" si="16"/>
        <v>0</v>
      </c>
      <c r="BC25" s="3">
        <f t="shared" si="17"/>
        <v>5</v>
      </c>
      <c r="BD25" s="11">
        <f t="shared" si="18"/>
        <v>35.04</v>
      </c>
      <c r="BE25" s="52">
        <f t="shared" si="19"/>
        <v>57.96232876712328</v>
      </c>
      <c r="BF25" s="12">
        <v>38.73</v>
      </c>
      <c r="BG25" s="2"/>
      <c r="BH25" s="2"/>
      <c r="BI25" s="3"/>
      <c r="BJ25" s="3"/>
      <c r="BK25" s="3"/>
      <c r="BL25" s="3"/>
      <c r="BM25" s="3"/>
      <c r="BN25" s="3"/>
      <c r="BO25" s="6">
        <f t="shared" si="20"/>
        <v>38.73</v>
      </c>
      <c r="BP25" s="10">
        <f t="shared" si="21"/>
        <v>0</v>
      </c>
      <c r="BQ25" s="3">
        <f t="shared" si="22"/>
        <v>0</v>
      </c>
      <c r="BR25" s="11">
        <f t="shared" si="23"/>
        <v>38.73</v>
      </c>
      <c r="BS25" s="52">
        <f t="shared" si="24"/>
        <v>63.25845597727861</v>
      </c>
      <c r="BT25" s="12"/>
      <c r="BU25" s="2"/>
      <c r="BV25" s="2"/>
      <c r="BW25" s="3"/>
      <c r="BX25" s="3"/>
      <c r="BY25" s="3"/>
      <c r="BZ25" s="3"/>
      <c r="CA25" s="3"/>
      <c r="CB25" s="3"/>
      <c r="CC25" s="2"/>
      <c r="CD25" s="10"/>
      <c r="CE25" s="3"/>
      <c r="CF25" s="59"/>
      <c r="CG25" s="52"/>
      <c r="CH25" s="2"/>
      <c r="CI25" s="2"/>
      <c r="CJ25" s="3"/>
      <c r="CK25" s="3"/>
      <c r="CL25" s="3"/>
      <c r="CM25" s="3"/>
      <c r="CN25" s="3"/>
      <c r="CO25" s="2"/>
      <c r="CP25" s="10"/>
      <c r="CQ25" s="3"/>
      <c r="CR25" s="59"/>
      <c r="CS25" s="2"/>
      <c r="CT25" s="2"/>
      <c r="CU25" s="3"/>
      <c r="CV25" s="3"/>
      <c r="CW25" s="3"/>
      <c r="CX25" s="3"/>
      <c r="CY25" s="3"/>
      <c r="CZ25" s="2"/>
      <c r="DA25" s="10"/>
      <c r="DB25" s="3"/>
      <c r="DC25" s="59"/>
      <c r="DD25" s="2"/>
      <c r="DE25" s="2"/>
      <c r="DF25" s="3"/>
      <c r="DG25" s="3"/>
      <c r="DH25" s="3"/>
      <c r="DI25" s="3"/>
      <c r="DJ25" s="3"/>
      <c r="DK25" s="2"/>
      <c r="DL25" s="10"/>
      <c r="DM25" s="3"/>
      <c r="DN25" s="59"/>
    </row>
    <row r="26" spans="1:118" ht="15">
      <c r="A26" s="14">
        <v>17</v>
      </c>
      <c r="B26" s="14">
        <v>16</v>
      </c>
      <c r="C26" s="57" t="s">
        <v>59</v>
      </c>
      <c r="D26" s="68"/>
      <c r="E26" s="68" t="s">
        <v>52</v>
      </c>
      <c r="F26" s="53">
        <f t="shared" si="0"/>
        <v>233.36916807934114</v>
      </c>
      <c r="G26" s="73">
        <f t="shared" si="1"/>
        <v>178.18</v>
      </c>
      <c r="H26" s="22">
        <f t="shared" si="2"/>
        <v>152.18</v>
      </c>
      <c r="I26" s="7">
        <f t="shared" si="3"/>
        <v>25</v>
      </c>
      <c r="J26" s="74">
        <f t="shared" si="4"/>
        <v>1</v>
      </c>
      <c r="K26" s="2">
        <v>49.65</v>
      </c>
      <c r="L26" s="2"/>
      <c r="M26" s="2"/>
      <c r="N26" s="2"/>
      <c r="O26" s="2"/>
      <c r="P26" s="2"/>
      <c r="Q26" s="2"/>
      <c r="R26" s="3">
        <v>1</v>
      </c>
      <c r="S26" s="3"/>
      <c r="T26" s="3">
        <v>1</v>
      </c>
      <c r="U26" s="3">
        <v>1</v>
      </c>
      <c r="V26" s="3"/>
      <c r="W26" s="3"/>
      <c r="X26" s="6">
        <f t="shared" si="5"/>
        <v>49.65</v>
      </c>
      <c r="Y26" s="10">
        <f t="shared" si="6"/>
        <v>1</v>
      </c>
      <c r="Z26" s="3">
        <f t="shared" si="7"/>
        <v>25</v>
      </c>
      <c r="AA26" s="11">
        <f t="shared" si="8"/>
        <v>75.65</v>
      </c>
      <c r="AB26" s="52">
        <f t="shared" si="9"/>
        <v>42.10178453403833</v>
      </c>
      <c r="AC26" s="12">
        <v>37.5</v>
      </c>
      <c r="AD26" s="2"/>
      <c r="AE26" s="2"/>
      <c r="AF26" s="2"/>
      <c r="AG26" s="3"/>
      <c r="AH26" s="3"/>
      <c r="AI26" s="3"/>
      <c r="AJ26" s="3"/>
      <c r="AK26" s="3"/>
      <c r="AL26" s="3"/>
      <c r="AM26" s="6">
        <f t="shared" si="10"/>
        <v>37.5</v>
      </c>
      <c r="AN26" s="10">
        <f t="shared" si="11"/>
        <v>0</v>
      </c>
      <c r="AO26" s="3">
        <f t="shared" si="12"/>
        <v>0</v>
      </c>
      <c r="AP26" s="11">
        <f t="shared" si="13"/>
        <v>37.5</v>
      </c>
      <c r="AQ26" s="52">
        <f t="shared" si="14"/>
        <v>53.6</v>
      </c>
      <c r="AR26" s="12">
        <v>29.9</v>
      </c>
      <c r="AS26" s="2"/>
      <c r="AT26" s="2"/>
      <c r="AU26" s="3"/>
      <c r="AV26" s="3"/>
      <c r="AW26" s="3"/>
      <c r="AX26" s="3"/>
      <c r="AY26" s="3"/>
      <c r="AZ26" s="3"/>
      <c r="BA26" s="6">
        <f t="shared" si="15"/>
        <v>29.9</v>
      </c>
      <c r="BB26" s="10">
        <f t="shared" si="16"/>
        <v>0</v>
      </c>
      <c r="BC26" s="3">
        <f t="shared" si="17"/>
        <v>0</v>
      </c>
      <c r="BD26" s="11">
        <f t="shared" si="18"/>
        <v>29.9</v>
      </c>
      <c r="BE26" s="52">
        <f t="shared" si="19"/>
        <v>67.92642140468227</v>
      </c>
      <c r="BF26" s="12">
        <v>35.13</v>
      </c>
      <c r="BG26" s="2"/>
      <c r="BH26" s="2"/>
      <c r="BI26" s="3"/>
      <c r="BJ26" s="3"/>
      <c r="BK26" s="3"/>
      <c r="BL26" s="3"/>
      <c r="BM26" s="3"/>
      <c r="BN26" s="3"/>
      <c r="BO26" s="6">
        <f t="shared" si="20"/>
        <v>35.13</v>
      </c>
      <c r="BP26" s="10">
        <f t="shared" si="21"/>
        <v>0</v>
      </c>
      <c r="BQ26" s="3">
        <f t="shared" si="22"/>
        <v>0</v>
      </c>
      <c r="BR26" s="11">
        <f t="shared" si="23"/>
        <v>35.13</v>
      </c>
      <c r="BS26" s="52">
        <f t="shared" si="24"/>
        <v>69.74096214062054</v>
      </c>
      <c r="BT26" s="12"/>
      <c r="BU26" s="2"/>
      <c r="BV26" s="2"/>
      <c r="BW26" s="3"/>
      <c r="BX26" s="3"/>
      <c r="BY26" s="3"/>
      <c r="BZ26" s="3"/>
      <c r="CA26" s="3"/>
      <c r="CB26" s="3"/>
      <c r="CC26" s="2">
        <f>BT26+BU26+BV26</f>
        <v>0</v>
      </c>
      <c r="CD26" s="10">
        <f>BW26</f>
        <v>0</v>
      </c>
      <c r="CE26" s="3">
        <f>(BX26*5)+(BY26*10)+(BZ26*15)+(CA26*10)+(CB26*20)</f>
        <v>0</v>
      </c>
      <c r="CF26" s="59">
        <f>CC26+CD26+CE26</f>
        <v>0</v>
      </c>
      <c r="CG26" s="52" t="e">
        <f>(MIN(CF$4:CF$25)/CF26)*100</f>
        <v>#DIV/0!</v>
      </c>
      <c r="CH26" s="2"/>
      <c r="CI26" s="2"/>
      <c r="CJ26" s="3"/>
      <c r="CK26" s="3"/>
      <c r="CL26" s="3"/>
      <c r="CM26" s="3"/>
      <c r="CN26" s="3"/>
      <c r="CO26" s="2">
        <f>CH26+CI26</f>
        <v>0</v>
      </c>
      <c r="CP26" s="10">
        <f>CI26</f>
        <v>0</v>
      </c>
      <c r="CQ26" s="3">
        <f>(CK26*3)+(CL26*5)+(CM26*5)+(CN26*20)</f>
        <v>0</v>
      </c>
      <c r="CR26" s="59">
        <f>CO26+CP26+CQ26</f>
        <v>0</v>
      </c>
      <c r="CS26" s="2"/>
      <c r="CT26" s="2"/>
      <c r="CU26" s="3"/>
      <c r="CV26" s="3"/>
      <c r="CW26" s="3"/>
      <c r="CX26" s="3"/>
      <c r="CY26" s="3"/>
      <c r="CZ26" s="2">
        <f>CS26+CT26</f>
        <v>0</v>
      </c>
      <c r="DA26" s="10">
        <f>CT26</f>
        <v>0</v>
      </c>
      <c r="DB26" s="3">
        <f>(CV26*3)+(CW26*5)+(CX26*5)+(CY26*20)</f>
        <v>0</v>
      </c>
      <c r="DC26" s="59">
        <f>CZ26+DA26+DB26</f>
        <v>0</v>
      </c>
      <c r="DD26" s="2"/>
      <c r="DE26" s="2"/>
      <c r="DF26" s="3"/>
      <c r="DG26" s="3"/>
      <c r="DH26" s="3"/>
      <c r="DI26" s="3"/>
      <c r="DJ26" s="3"/>
      <c r="DK26" s="2">
        <f>DD26+DE26</f>
        <v>0</v>
      </c>
      <c r="DL26" s="10">
        <f>DE26</f>
        <v>0</v>
      </c>
      <c r="DM26" s="3">
        <f>(DG26*3)+(DH26*5)+(DI26*5)+(DJ26*20)</f>
        <v>0</v>
      </c>
      <c r="DN26" s="59">
        <f>DK26+DL26+DM26</f>
        <v>0</v>
      </c>
    </row>
    <row r="27" spans="1:118" ht="15">
      <c r="A27" s="14">
        <v>18</v>
      </c>
      <c r="B27" s="14">
        <v>17</v>
      </c>
      <c r="C27" s="8" t="s">
        <v>68</v>
      </c>
      <c r="D27" s="68"/>
      <c r="E27" s="68" t="s">
        <v>52</v>
      </c>
      <c r="F27" s="53">
        <f t="shared" si="0"/>
        <v>219.6297583624622</v>
      </c>
      <c r="G27" s="73">
        <f t="shared" si="1"/>
        <v>176.41</v>
      </c>
      <c r="H27" s="22">
        <f t="shared" si="2"/>
        <v>170.41</v>
      </c>
      <c r="I27" s="7">
        <f t="shared" si="3"/>
        <v>0</v>
      </c>
      <c r="J27" s="74">
        <f t="shared" si="4"/>
        <v>6</v>
      </c>
      <c r="K27" s="2">
        <v>52.07</v>
      </c>
      <c r="L27" s="2"/>
      <c r="M27" s="2"/>
      <c r="N27" s="2"/>
      <c r="O27" s="2"/>
      <c r="P27" s="2"/>
      <c r="Q27" s="2"/>
      <c r="R27" s="3">
        <v>6</v>
      </c>
      <c r="S27" s="3"/>
      <c r="T27" s="3"/>
      <c r="U27" s="3"/>
      <c r="V27" s="3"/>
      <c r="W27" s="3"/>
      <c r="X27" s="6">
        <f t="shared" si="5"/>
        <v>52.07</v>
      </c>
      <c r="Y27" s="10">
        <f t="shared" si="6"/>
        <v>6</v>
      </c>
      <c r="Z27" s="3">
        <f t="shared" si="7"/>
        <v>0</v>
      </c>
      <c r="AA27" s="11">
        <f t="shared" si="8"/>
        <v>58.07</v>
      </c>
      <c r="AB27" s="52">
        <f t="shared" si="9"/>
        <v>54.84759772688135</v>
      </c>
      <c r="AC27" s="12">
        <v>35</v>
      </c>
      <c r="AD27" s="2"/>
      <c r="AE27" s="2"/>
      <c r="AF27" s="2"/>
      <c r="AG27" s="3"/>
      <c r="AH27" s="3"/>
      <c r="AI27" s="3"/>
      <c r="AJ27" s="3"/>
      <c r="AK27" s="3"/>
      <c r="AL27" s="3"/>
      <c r="AM27" s="6">
        <f t="shared" si="10"/>
        <v>35</v>
      </c>
      <c r="AN27" s="10">
        <f t="shared" si="11"/>
        <v>0</v>
      </c>
      <c r="AO27" s="3">
        <f t="shared" si="12"/>
        <v>0</v>
      </c>
      <c r="AP27" s="11">
        <f t="shared" si="13"/>
        <v>35</v>
      </c>
      <c r="AQ27" s="52">
        <f t="shared" si="14"/>
        <v>57.42857142857143</v>
      </c>
      <c r="AR27" s="12">
        <v>40.65</v>
      </c>
      <c r="AS27" s="2"/>
      <c r="AT27" s="2"/>
      <c r="AU27" s="3"/>
      <c r="AV27" s="3"/>
      <c r="AW27" s="3"/>
      <c r="AX27" s="3"/>
      <c r="AY27" s="3"/>
      <c r="AZ27" s="3"/>
      <c r="BA27" s="6">
        <f t="shared" si="15"/>
        <v>40.65</v>
      </c>
      <c r="BB27" s="10">
        <f t="shared" si="16"/>
        <v>0</v>
      </c>
      <c r="BC27" s="3">
        <f t="shared" si="17"/>
        <v>0</v>
      </c>
      <c r="BD27" s="11">
        <f t="shared" si="18"/>
        <v>40.65</v>
      </c>
      <c r="BE27" s="52">
        <f t="shared" si="19"/>
        <v>49.96309963099631</v>
      </c>
      <c r="BF27" s="12">
        <v>42.69</v>
      </c>
      <c r="BG27" s="2"/>
      <c r="BH27" s="2"/>
      <c r="BI27" s="3"/>
      <c r="BJ27" s="3"/>
      <c r="BK27" s="3"/>
      <c r="BL27" s="3"/>
      <c r="BM27" s="3"/>
      <c r="BN27" s="3"/>
      <c r="BO27" s="6">
        <f t="shared" si="20"/>
        <v>42.69</v>
      </c>
      <c r="BP27" s="10">
        <f t="shared" si="21"/>
        <v>0</v>
      </c>
      <c r="BQ27" s="3">
        <f t="shared" si="22"/>
        <v>0</v>
      </c>
      <c r="BR27" s="11">
        <f t="shared" si="23"/>
        <v>42.69</v>
      </c>
      <c r="BS27" s="52">
        <f t="shared" si="24"/>
        <v>57.390489576013124</v>
      </c>
      <c r="BT27" s="12"/>
      <c r="BU27" s="2"/>
      <c r="BV27" s="2"/>
      <c r="BW27" s="3"/>
      <c r="BX27" s="3"/>
      <c r="BY27" s="3"/>
      <c r="BZ27" s="3"/>
      <c r="CA27" s="3"/>
      <c r="CB27" s="3"/>
      <c r="CC27" s="2"/>
      <c r="CD27" s="10"/>
      <c r="CE27" s="3"/>
      <c r="CF27" s="59"/>
      <c r="CG27" s="52"/>
      <c r="CH27" s="2"/>
      <c r="CI27" s="2"/>
      <c r="CJ27" s="3"/>
      <c r="CK27" s="3"/>
      <c r="CL27" s="3"/>
      <c r="CM27" s="3"/>
      <c r="CN27" s="3"/>
      <c r="CO27" s="2"/>
      <c r="CP27" s="10"/>
      <c r="CQ27" s="3"/>
      <c r="CR27" s="59"/>
      <c r="CS27" s="2"/>
      <c r="CT27" s="2"/>
      <c r="CU27" s="3"/>
      <c r="CV27" s="3"/>
      <c r="CW27" s="3"/>
      <c r="CX27" s="3"/>
      <c r="CY27" s="3"/>
      <c r="CZ27" s="2"/>
      <c r="DA27" s="10"/>
      <c r="DB27" s="3"/>
      <c r="DC27" s="59"/>
      <c r="DD27" s="2"/>
      <c r="DE27" s="2"/>
      <c r="DF27" s="3"/>
      <c r="DG27" s="3"/>
      <c r="DH27" s="3"/>
      <c r="DI27" s="3"/>
      <c r="DJ27" s="3"/>
      <c r="DK27" s="2"/>
      <c r="DL27" s="10"/>
      <c r="DM27" s="3"/>
      <c r="DN27" s="59"/>
    </row>
    <row r="28" spans="1:118" ht="15">
      <c r="A28" s="58"/>
      <c r="B28" s="58"/>
      <c r="C28" s="55"/>
      <c r="D28" s="31"/>
      <c r="E28" s="65"/>
      <c r="F28" s="62"/>
      <c r="G28" s="63"/>
      <c r="H28" s="2"/>
      <c r="I28" s="3"/>
      <c r="J28" s="3"/>
      <c r="K28" s="60"/>
      <c r="L28" s="2"/>
      <c r="M28" s="2"/>
      <c r="N28" s="2"/>
      <c r="O28" s="2"/>
      <c r="P28" s="2"/>
      <c r="Q28" s="2"/>
      <c r="R28" s="3"/>
      <c r="S28" s="3"/>
      <c r="T28" s="3"/>
      <c r="U28" s="3"/>
      <c r="V28" s="3"/>
      <c r="W28" s="3"/>
      <c r="X28" s="2"/>
      <c r="Y28" s="10"/>
      <c r="Z28" s="3"/>
      <c r="AA28" s="59"/>
      <c r="AB28" s="64"/>
      <c r="AC28" s="2"/>
      <c r="AD28" s="2"/>
      <c r="AE28" s="2"/>
      <c r="AF28" s="2"/>
      <c r="AG28" s="3"/>
      <c r="AH28" s="3"/>
      <c r="AI28" s="3"/>
      <c r="AJ28" s="3"/>
      <c r="AK28" s="3"/>
      <c r="AL28" s="3"/>
      <c r="AM28" s="2"/>
      <c r="AN28" s="10"/>
      <c r="AO28" s="3"/>
      <c r="AP28" s="59"/>
      <c r="AQ28" s="64"/>
      <c r="AR28" s="2"/>
      <c r="AS28" s="2"/>
      <c r="AT28" s="2"/>
      <c r="AU28" s="3"/>
      <c r="AV28" s="3"/>
      <c r="AW28" s="3"/>
      <c r="AX28" s="3"/>
      <c r="AY28" s="3"/>
      <c r="AZ28" s="3"/>
      <c r="BA28" s="2"/>
      <c r="BB28" s="10"/>
      <c r="BC28" s="3"/>
      <c r="BD28" s="59"/>
      <c r="BE28" s="64"/>
      <c r="BF28" s="2"/>
      <c r="BG28" s="2"/>
      <c r="BH28" s="2"/>
      <c r="BI28" s="3"/>
      <c r="BJ28" s="3"/>
      <c r="BK28" s="3"/>
      <c r="BL28" s="3"/>
      <c r="BM28" s="3"/>
      <c r="BN28" s="3"/>
      <c r="BO28" s="2"/>
      <c r="BP28" s="10"/>
      <c r="BQ28" s="3"/>
      <c r="BR28" s="59"/>
      <c r="BS28" s="64"/>
      <c r="BT28" s="2"/>
      <c r="BU28" s="2"/>
      <c r="BV28" s="2"/>
      <c r="BW28" s="3"/>
      <c r="BX28" s="3"/>
      <c r="BY28" s="3"/>
      <c r="BZ28" s="3"/>
      <c r="CA28" s="3"/>
      <c r="CB28" s="3"/>
      <c r="CC28" s="2"/>
      <c r="CD28" s="10"/>
      <c r="CE28" s="3"/>
      <c r="CF28" s="59"/>
      <c r="CG28" s="64"/>
      <c r="CH28" s="2"/>
      <c r="CI28" s="2"/>
      <c r="CJ28" s="3"/>
      <c r="CK28" s="3"/>
      <c r="CL28" s="3"/>
      <c r="CM28" s="3"/>
      <c r="CN28" s="3"/>
      <c r="CO28" s="2"/>
      <c r="CP28" s="10"/>
      <c r="CQ28" s="3"/>
      <c r="CR28" s="59"/>
      <c r="CS28" s="2"/>
      <c r="CT28" s="2"/>
      <c r="CU28" s="3"/>
      <c r="CV28" s="3"/>
      <c r="CW28" s="3"/>
      <c r="CX28" s="3"/>
      <c r="CY28" s="3"/>
      <c r="CZ28" s="2"/>
      <c r="DA28" s="10"/>
      <c r="DB28" s="3"/>
      <c r="DC28" s="59"/>
      <c r="DD28" s="2"/>
      <c r="DE28" s="2"/>
      <c r="DF28" s="3"/>
      <c r="DG28" s="3"/>
      <c r="DH28" s="3"/>
      <c r="DI28" s="3"/>
      <c r="DJ28" s="3"/>
      <c r="DK28" s="2"/>
      <c r="DL28" s="10"/>
      <c r="DM28" s="3"/>
      <c r="DN28" s="59"/>
    </row>
  </sheetData>
  <sheetProtection/>
  <printOptions gridLines="1"/>
  <pageMargins left="0.25" right="0.25" top="0.5" bottom="0.25" header="0.5" footer="0.5"/>
  <pageSetup horizontalDpi="600" verticalDpi="600" orientation="portrait" r:id="rId1"/>
  <headerFooter alignWithMargins="0">
    <oddHeader>&amp;CPage &amp;P&amp;RIDPA Match Scoring Spreadsheet (X-Large)</oddHeader>
  </headerFooter>
  <colBreaks count="1" manualBreakCount="1">
    <brk id="46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N9"/>
  <sheetViews>
    <sheetView zoomScalePageLayoutView="0" workbookViewId="0" topLeftCell="A1">
      <selection activeCell="E6" sqref="E6"/>
    </sheetView>
  </sheetViews>
  <sheetFormatPr defaultColWidth="8.00390625" defaultRowHeight="12.75"/>
  <cols>
    <col min="1" max="2" width="8.7109375" style="5" customWidth="1"/>
    <col min="3" max="3" width="25.7109375" style="1" customWidth="1"/>
    <col min="4" max="4" width="7.00390625" style="1" bestFit="1" customWidth="1"/>
    <col min="5" max="5" width="4.8515625" style="1" customWidth="1"/>
    <col min="6" max="6" width="15.140625" style="1" customWidth="1"/>
    <col min="7" max="7" width="8.57421875" style="1" customWidth="1"/>
    <col min="8" max="8" width="7.57421875" style="1" customWidth="1"/>
    <col min="9" max="9" width="5.28125" style="1" customWidth="1"/>
    <col min="10" max="10" width="5.57421875" style="1" customWidth="1"/>
    <col min="11" max="11" width="5.00390625" style="1" customWidth="1"/>
    <col min="12" max="12" width="6.57421875" style="1" customWidth="1"/>
    <col min="13" max="18" width="5.57421875" style="1" customWidth="1"/>
    <col min="19" max="19" width="3.8515625" style="1" customWidth="1"/>
    <col min="20" max="20" width="2.28125" style="1" customWidth="1"/>
    <col min="21" max="21" width="2.7109375" style="1" customWidth="1"/>
    <col min="22" max="23" width="2.28125" style="1" customWidth="1"/>
    <col min="24" max="24" width="3.57421875" style="1" customWidth="1"/>
    <col min="25" max="25" width="6.7109375" style="1" customWidth="1"/>
    <col min="26" max="26" width="4.57421875" style="1" customWidth="1"/>
    <col min="27" max="27" width="4.28125" style="1" customWidth="1"/>
    <col min="28" max="28" width="7.00390625" style="4" customWidth="1"/>
    <col min="29" max="29" width="10.00390625" style="1" customWidth="1"/>
    <col min="30" max="30" width="7.8515625" style="1" bestFit="1" customWidth="1"/>
    <col min="31" max="33" width="5.57421875" style="1" customWidth="1"/>
    <col min="34" max="34" width="3.8515625" style="1" customWidth="1"/>
    <col min="35" max="38" width="2.28125" style="1" customWidth="1"/>
    <col min="39" max="39" width="3.57421875" style="1" customWidth="1"/>
    <col min="40" max="40" width="8.57421875" style="1" bestFit="1" customWidth="1"/>
    <col min="41" max="41" width="4.57421875" style="1" customWidth="1"/>
    <col min="42" max="42" width="4.28125" style="1" customWidth="1"/>
    <col min="43" max="43" width="6.57421875" style="1" customWidth="1"/>
    <col min="44" max="44" width="9.57421875" style="1" customWidth="1"/>
    <col min="45" max="47" width="5.57421875" style="1" customWidth="1"/>
    <col min="48" max="48" width="3.8515625" style="1" customWidth="1"/>
    <col min="49" max="49" width="2.28125" style="1" customWidth="1"/>
    <col min="50" max="50" width="2.7109375" style="1" customWidth="1"/>
    <col min="51" max="52" width="2.28125" style="1" customWidth="1"/>
    <col min="53" max="53" width="3.57421875" style="1" customWidth="1"/>
    <col min="54" max="54" width="6.57421875" style="1" customWidth="1"/>
    <col min="55" max="55" width="4.57421875" style="1" customWidth="1"/>
    <col min="56" max="56" width="4.28125" style="1" customWidth="1"/>
    <col min="57" max="58" width="6.57421875" style="1" customWidth="1"/>
    <col min="59" max="59" width="6.8515625" style="1" customWidth="1"/>
    <col min="60" max="61" width="5.57421875" style="1" customWidth="1"/>
    <col min="62" max="62" width="3.8515625" style="1" customWidth="1"/>
    <col min="63" max="66" width="2.28125" style="1" customWidth="1"/>
    <col min="67" max="67" width="3.57421875" style="1" customWidth="1"/>
    <col min="68" max="68" width="6.57421875" style="1" customWidth="1"/>
    <col min="69" max="69" width="4.57421875" style="1" customWidth="1"/>
    <col min="70" max="70" width="4.28125" style="1" customWidth="1"/>
    <col min="71" max="72" width="6.57421875" style="1" customWidth="1"/>
    <col min="73" max="73" width="7.8515625" style="1" bestFit="1" customWidth="1"/>
    <col min="74" max="75" width="5.57421875" style="1" customWidth="1"/>
    <col min="76" max="76" width="3.8515625" style="1" customWidth="1"/>
    <col min="77" max="80" width="2.28125" style="1" customWidth="1"/>
    <col min="81" max="81" width="3.57421875" style="1" customWidth="1"/>
    <col min="82" max="82" width="6.57421875" style="1" customWidth="1"/>
    <col min="83" max="83" width="4.57421875" style="1" customWidth="1"/>
    <col min="84" max="84" width="4.28125" style="1" customWidth="1"/>
    <col min="85" max="85" width="6.57421875" style="1" customWidth="1"/>
    <col min="86" max="87" width="5.57421875" style="1" customWidth="1"/>
    <col min="88" max="88" width="3.8515625" style="1" customWidth="1"/>
    <col min="89" max="91" width="2.28125" style="1" customWidth="1"/>
    <col min="92" max="92" width="3.57421875" style="1" customWidth="1"/>
    <col min="93" max="93" width="6.57421875" style="1" customWidth="1"/>
    <col min="94" max="94" width="4.57421875" style="1" customWidth="1"/>
    <col min="95" max="95" width="4.28125" style="1" customWidth="1"/>
    <col min="96" max="96" width="6.57421875" style="1" customWidth="1"/>
    <col min="97" max="98" width="5.57421875" style="1" customWidth="1"/>
    <col min="99" max="99" width="3.8515625" style="1" customWidth="1"/>
    <col min="100" max="102" width="2.28125" style="1" customWidth="1"/>
    <col min="103" max="103" width="3.57421875" style="1" customWidth="1"/>
    <col min="104" max="104" width="6.57421875" style="1" customWidth="1"/>
    <col min="105" max="105" width="4.57421875" style="1" customWidth="1"/>
    <col min="106" max="106" width="4.28125" style="1" customWidth="1"/>
    <col min="107" max="107" width="6.57421875" style="1" customWidth="1"/>
    <col min="108" max="109" width="5.57421875" style="1" customWidth="1"/>
    <col min="110" max="110" width="3.8515625" style="1" customWidth="1"/>
    <col min="111" max="113" width="2.28125" style="1" customWidth="1"/>
    <col min="114" max="114" width="3.57421875" style="1" customWidth="1"/>
    <col min="115" max="115" width="6.57421875" style="1" customWidth="1"/>
    <col min="116" max="116" width="4.57421875" style="1" customWidth="1"/>
    <col min="117" max="117" width="4.28125" style="1" customWidth="1"/>
    <col min="118" max="16384" width="8.00390625" style="1" customWidth="1"/>
  </cols>
  <sheetData>
    <row r="1" spans="1:118" ht="15.75" thickTop="1">
      <c r="A1" s="27" t="s">
        <v>40</v>
      </c>
      <c r="B1" s="27" t="s">
        <v>38</v>
      </c>
      <c r="C1" s="27" t="s">
        <v>0</v>
      </c>
      <c r="D1" s="27"/>
      <c r="E1" s="27"/>
      <c r="F1" s="54"/>
      <c r="G1" s="28" t="s">
        <v>1</v>
      </c>
      <c r="H1" s="29"/>
      <c r="I1" s="29"/>
      <c r="J1" s="29"/>
      <c r="K1" s="30"/>
      <c r="L1" s="27" t="s">
        <v>2</v>
      </c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 t="s">
        <v>3</v>
      </c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 t="s">
        <v>4</v>
      </c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 t="s">
        <v>5</v>
      </c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 t="s">
        <v>6</v>
      </c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 t="s">
        <v>7</v>
      </c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 t="s">
        <v>8</v>
      </c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 t="s">
        <v>9</v>
      </c>
      <c r="DE1" s="27"/>
      <c r="DF1" s="27"/>
      <c r="DG1" s="27"/>
      <c r="DH1" s="27"/>
      <c r="DI1" s="27"/>
      <c r="DJ1" s="27"/>
      <c r="DK1" s="27"/>
      <c r="DL1" s="27"/>
      <c r="DM1" s="27"/>
      <c r="DN1" s="27"/>
    </row>
    <row r="2" spans="1:118" ht="52.5" thickBot="1">
      <c r="A2" s="15" t="s">
        <v>39</v>
      </c>
      <c r="B2" s="16" t="s">
        <v>39</v>
      </c>
      <c r="C2" s="16" t="s">
        <v>10</v>
      </c>
      <c r="D2" s="16" t="s">
        <v>11</v>
      </c>
      <c r="E2" s="16" t="s">
        <v>12</v>
      </c>
      <c r="F2" s="50" t="s">
        <v>42</v>
      </c>
      <c r="G2" s="20" t="s">
        <v>13</v>
      </c>
      <c r="H2" s="21" t="s">
        <v>14</v>
      </c>
      <c r="I2" s="18" t="s">
        <v>15</v>
      </c>
      <c r="J2" s="23" t="s">
        <v>16</v>
      </c>
      <c r="K2" s="24" t="s">
        <v>17</v>
      </c>
      <c r="L2" s="15" t="s">
        <v>18</v>
      </c>
      <c r="M2" s="16" t="s">
        <v>19</v>
      </c>
      <c r="N2" s="16" t="s">
        <v>20</v>
      </c>
      <c r="O2" s="16" t="s">
        <v>21</v>
      </c>
      <c r="P2" s="16" t="s">
        <v>22</v>
      </c>
      <c r="Q2" s="16" t="s">
        <v>23</v>
      </c>
      <c r="R2" s="16" t="s">
        <v>24</v>
      </c>
      <c r="S2" s="16" t="s">
        <v>25</v>
      </c>
      <c r="T2" s="16" t="s">
        <v>26</v>
      </c>
      <c r="U2" s="16" t="s">
        <v>27</v>
      </c>
      <c r="V2" s="16" t="s">
        <v>43</v>
      </c>
      <c r="W2" s="16" t="s">
        <v>28</v>
      </c>
      <c r="X2" s="18" t="s">
        <v>29</v>
      </c>
      <c r="Y2" s="19" t="s">
        <v>30</v>
      </c>
      <c r="Z2" s="16" t="s">
        <v>31</v>
      </c>
      <c r="AA2" s="16" t="s">
        <v>32</v>
      </c>
      <c r="AB2" s="17" t="s">
        <v>33</v>
      </c>
      <c r="AC2" s="50" t="s">
        <v>41</v>
      </c>
      <c r="AD2" s="15" t="s">
        <v>18</v>
      </c>
      <c r="AE2" s="16" t="s">
        <v>19</v>
      </c>
      <c r="AF2" s="16" t="s">
        <v>20</v>
      </c>
      <c r="AG2" s="16" t="s">
        <v>21</v>
      </c>
      <c r="AH2" s="16" t="s">
        <v>25</v>
      </c>
      <c r="AI2" s="16" t="s">
        <v>26</v>
      </c>
      <c r="AJ2" s="16" t="s">
        <v>27</v>
      </c>
      <c r="AK2" s="16" t="s">
        <v>43</v>
      </c>
      <c r="AL2" s="16" t="s">
        <v>28</v>
      </c>
      <c r="AM2" s="16" t="s">
        <v>29</v>
      </c>
      <c r="AN2" s="19" t="s">
        <v>30</v>
      </c>
      <c r="AO2" s="16" t="s">
        <v>31</v>
      </c>
      <c r="AP2" s="16" t="s">
        <v>32</v>
      </c>
      <c r="AQ2" s="17" t="s">
        <v>33</v>
      </c>
      <c r="AR2" s="50" t="s">
        <v>41</v>
      </c>
      <c r="AS2" s="15" t="s">
        <v>18</v>
      </c>
      <c r="AT2" s="16" t="s">
        <v>19</v>
      </c>
      <c r="AU2" s="16" t="s">
        <v>20</v>
      </c>
      <c r="AV2" s="16" t="s">
        <v>25</v>
      </c>
      <c r="AW2" s="16" t="s">
        <v>26</v>
      </c>
      <c r="AX2" s="16" t="s">
        <v>27</v>
      </c>
      <c r="AY2" s="16" t="s">
        <v>43</v>
      </c>
      <c r="AZ2" s="16" t="s">
        <v>28</v>
      </c>
      <c r="BA2" s="16" t="s">
        <v>29</v>
      </c>
      <c r="BB2" s="19" t="s">
        <v>30</v>
      </c>
      <c r="BC2" s="16" t="s">
        <v>31</v>
      </c>
      <c r="BD2" s="16" t="s">
        <v>32</v>
      </c>
      <c r="BE2" s="17" t="s">
        <v>33</v>
      </c>
      <c r="BF2" s="50" t="s">
        <v>41</v>
      </c>
      <c r="BG2" s="15" t="s">
        <v>18</v>
      </c>
      <c r="BH2" s="16" t="s">
        <v>19</v>
      </c>
      <c r="BI2" s="16" t="s">
        <v>20</v>
      </c>
      <c r="BJ2" s="16" t="s">
        <v>25</v>
      </c>
      <c r="BK2" s="16" t="s">
        <v>26</v>
      </c>
      <c r="BL2" s="16" t="s">
        <v>27</v>
      </c>
      <c r="BM2" s="16" t="s">
        <v>43</v>
      </c>
      <c r="BN2" s="16" t="s">
        <v>28</v>
      </c>
      <c r="BO2" s="16" t="s">
        <v>29</v>
      </c>
      <c r="BP2" s="19" t="s">
        <v>30</v>
      </c>
      <c r="BQ2" s="16" t="s">
        <v>31</v>
      </c>
      <c r="BR2" s="16" t="s">
        <v>32</v>
      </c>
      <c r="BS2" s="17" t="s">
        <v>33</v>
      </c>
      <c r="BT2" s="50" t="s">
        <v>41</v>
      </c>
      <c r="BU2" s="15" t="s">
        <v>18</v>
      </c>
      <c r="BV2" s="16" t="s">
        <v>19</v>
      </c>
      <c r="BW2" s="16" t="s">
        <v>20</v>
      </c>
      <c r="BX2" s="16" t="s">
        <v>25</v>
      </c>
      <c r="BY2" s="16" t="s">
        <v>26</v>
      </c>
      <c r="BZ2" s="16" t="s">
        <v>27</v>
      </c>
      <c r="CA2" s="16" t="s">
        <v>43</v>
      </c>
      <c r="CB2" s="16" t="s">
        <v>28</v>
      </c>
      <c r="CC2" s="16" t="s">
        <v>29</v>
      </c>
      <c r="CD2" s="19" t="s">
        <v>30</v>
      </c>
      <c r="CE2" s="16" t="s">
        <v>31</v>
      </c>
      <c r="CF2" s="16" t="s">
        <v>32</v>
      </c>
      <c r="CG2" s="17" t="s">
        <v>33</v>
      </c>
      <c r="CH2" s="15" t="s">
        <v>18</v>
      </c>
      <c r="CI2" s="16" t="s">
        <v>19</v>
      </c>
      <c r="CJ2" s="16" t="s">
        <v>25</v>
      </c>
      <c r="CK2" s="16" t="s">
        <v>26</v>
      </c>
      <c r="CL2" s="16" t="s">
        <v>27</v>
      </c>
      <c r="CM2" s="16" t="s">
        <v>28</v>
      </c>
      <c r="CN2" s="16" t="s">
        <v>29</v>
      </c>
      <c r="CO2" s="19" t="s">
        <v>30</v>
      </c>
      <c r="CP2" s="16" t="s">
        <v>31</v>
      </c>
      <c r="CQ2" s="16" t="s">
        <v>32</v>
      </c>
      <c r="CR2" s="17" t="s">
        <v>33</v>
      </c>
      <c r="CS2" s="15" t="s">
        <v>18</v>
      </c>
      <c r="CT2" s="16" t="s">
        <v>19</v>
      </c>
      <c r="CU2" s="16" t="s">
        <v>25</v>
      </c>
      <c r="CV2" s="16" t="s">
        <v>26</v>
      </c>
      <c r="CW2" s="16" t="s">
        <v>27</v>
      </c>
      <c r="CX2" s="16" t="s">
        <v>28</v>
      </c>
      <c r="CY2" s="16" t="s">
        <v>29</v>
      </c>
      <c r="CZ2" s="19" t="s">
        <v>30</v>
      </c>
      <c r="DA2" s="16" t="s">
        <v>31</v>
      </c>
      <c r="DB2" s="16" t="s">
        <v>32</v>
      </c>
      <c r="DC2" s="17" t="s">
        <v>33</v>
      </c>
      <c r="DD2" s="15" t="s">
        <v>18</v>
      </c>
      <c r="DE2" s="16" t="s">
        <v>19</v>
      </c>
      <c r="DF2" s="16" t="s">
        <v>25</v>
      </c>
      <c r="DG2" s="16" t="s">
        <v>26</v>
      </c>
      <c r="DH2" s="16" t="s">
        <v>27</v>
      </c>
      <c r="DI2" s="16" t="s">
        <v>28</v>
      </c>
      <c r="DJ2" s="16" t="s">
        <v>29</v>
      </c>
      <c r="DK2" s="19" t="s">
        <v>30</v>
      </c>
      <c r="DL2" s="16" t="s">
        <v>31</v>
      </c>
      <c r="DM2" s="16" t="s">
        <v>32</v>
      </c>
      <c r="DN2" s="17" t="s">
        <v>33</v>
      </c>
    </row>
    <row r="3" spans="3:84" ht="15.75" thickTop="1">
      <c r="C3" s="47" t="s">
        <v>37</v>
      </c>
      <c r="F3" s="53"/>
      <c r="G3" s="33"/>
      <c r="AA3" s="3"/>
      <c r="AC3" s="52"/>
      <c r="AP3" s="3">
        <f>(AI3*5)+(AJ3*10)+(AK3*15)+(AL3*10)+(AM3*20)</f>
        <v>0</v>
      </c>
      <c r="AR3" s="52"/>
      <c r="BD3" s="3">
        <f>(AW3*5)+(AX3*10)+(AY3*15)+(AZ3*10)+(BA3*20)</f>
        <v>0</v>
      </c>
      <c r="BF3" s="52"/>
      <c r="BR3" s="3">
        <f>(BK3*5)+(BL3*10)+(BM3*15)+(BN3*10)+(BO3*20)</f>
        <v>0</v>
      </c>
      <c r="BT3" s="52"/>
      <c r="CF3" s="3">
        <f>(BY3*5)+(BZ3*10)+(CA3*15)+(CB3*10)+(CC3*20)</f>
        <v>0</v>
      </c>
    </row>
    <row r="4" spans="1:118" ht="15">
      <c r="A4" s="14">
        <v>1</v>
      </c>
      <c r="B4" s="14">
        <v>1</v>
      </c>
      <c r="C4" s="32" t="s">
        <v>36</v>
      </c>
      <c r="D4" s="31" t="s">
        <v>35</v>
      </c>
      <c r="E4" s="38" t="s">
        <v>47</v>
      </c>
      <c r="F4" s="53">
        <f>AC4+AR4+BF4+BT4</f>
        <v>355.623378605219</v>
      </c>
      <c r="G4" s="49">
        <f>H4+I4+J4+10</f>
        <v>274.58000000000004</v>
      </c>
      <c r="H4" s="22">
        <f>Y4+AN4+BB4+BP4+CD4+CO4+CZ4+DK4</f>
        <v>165.08</v>
      </c>
      <c r="I4" s="7">
        <f>AA4+AP4+BD4+BR4+CF4+CQ4+DB4+DM4</f>
        <v>85</v>
      </c>
      <c r="J4" s="25">
        <f>K4/2</f>
        <v>14.5</v>
      </c>
      <c r="K4" s="35">
        <f>S4+AH4+AV4+BJ4+BX4+CJ4+CU4+DF4</f>
        <v>29</v>
      </c>
      <c r="L4" s="12">
        <v>66.58</v>
      </c>
      <c r="M4" s="2"/>
      <c r="N4" s="2"/>
      <c r="O4" s="2"/>
      <c r="P4" s="2"/>
      <c r="Q4" s="2"/>
      <c r="R4" s="2"/>
      <c r="S4" s="3">
        <v>0</v>
      </c>
      <c r="T4" s="3"/>
      <c r="U4" s="3">
        <v>7</v>
      </c>
      <c r="V4" s="3"/>
      <c r="W4" s="3"/>
      <c r="X4" s="13"/>
      <c r="Y4" s="6">
        <f>L4+M4+N4+O4+P4+Q4+R4</f>
        <v>66.58</v>
      </c>
      <c r="Z4" s="10">
        <f>S4/2</f>
        <v>0</v>
      </c>
      <c r="AA4" s="3">
        <f>(T4*5)+(U4*10)+(V4*15)+(W4*10)+(X4*20)</f>
        <v>70</v>
      </c>
      <c r="AB4" s="11">
        <f>Y4+Z4+AA4</f>
        <v>136.57999999999998</v>
      </c>
      <c r="AC4" s="52">
        <f>(MIN(AB$3:AB$5)/AB4)*100</f>
        <v>100</v>
      </c>
      <c r="AD4" s="12">
        <v>27.53</v>
      </c>
      <c r="AE4" s="2"/>
      <c r="AF4" s="2"/>
      <c r="AG4" s="2"/>
      <c r="AH4" s="3">
        <v>26</v>
      </c>
      <c r="AI4" s="3">
        <v>1</v>
      </c>
      <c r="AJ4" s="3"/>
      <c r="AK4" s="3"/>
      <c r="AL4" s="3">
        <v>1</v>
      </c>
      <c r="AM4" s="3"/>
      <c r="AN4" s="6">
        <f>AD4+AE4+AF4+AG4</f>
        <v>27.53</v>
      </c>
      <c r="AO4" s="10">
        <f>AH4/2</f>
        <v>13</v>
      </c>
      <c r="AP4" s="3">
        <f>(AI4*5)+(AJ4*10)+(AK4*15)+(AL4*10)+(AM4*20)</f>
        <v>15</v>
      </c>
      <c r="AQ4" s="11">
        <f>AN4+AO4+AP4+10</f>
        <v>65.53</v>
      </c>
      <c r="AR4" s="52">
        <f>(MIN(AQ$3:AQ$5)/AQ4)*100</f>
        <v>55.62337860521899</v>
      </c>
      <c r="AS4" s="12">
        <v>19.54</v>
      </c>
      <c r="AT4" s="2"/>
      <c r="AU4" s="2"/>
      <c r="AV4" s="3">
        <v>0</v>
      </c>
      <c r="AW4" s="3"/>
      <c r="AX4" s="3"/>
      <c r="AY4" s="3"/>
      <c r="AZ4" s="3"/>
      <c r="BA4" s="3"/>
      <c r="BB4" s="6">
        <f>AS4+AT4+AU4</f>
        <v>19.54</v>
      </c>
      <c r="BC4" s="10">
        <f>AV4/2</f>
        <v>0</v>
      </c>
      <c r="BD4" s="3">
        <f>(AW4*5)+(AX4*10)+(AY4*15)+(AZ4*10)+(BA4*20)</f>
        <v>0</v>
      </c>
      <c r="BE4" s="11">
        <f>BB4+BC4+BD4</f>
        <v>19.54</v>
      </c>
      <c r="BF4" s="52">
        <f>(MIN(BE$3:BE$5)/BE4)*100</f>
        <v>100</v>
      </c>
      <c r="BG4" s="12">
        <v>51.43</v>
      </c>
      <c r="BH4" s="2"/>
      <c r="BI4" s="2"/>
      <c r="BJ4" s="3">
        <v>3</v>
      </c>
      <c r="BK4" s="3"/>
      <c r="BL4" s="3"/>
      <c r="BM4" s="3"/>
      <c r="BN4" s="3"/>
      <c r="BO4" s="3"/>
      <c r="BP4" s="6">
        <f>BG4+BH4+BI4</f>
        <v>51.43</v>
      </c>
      <c r="BQ4" s="10">
        <f>BJ4/2</f>
        <v>1.5</v>
      </c>
      <c r="BR4" s="3">
        <f>(BK4*5)+(BL4*10)+(BM4*15)+(BN4*10)+(BO4*20)</f>
        <v>0</v>
      </c>
      <c r="BS4" s="36">
        <f>BP4+BQ4+BR4</f>
        <v>52.93</v>
      </c>
      <c r="BT4" s="52">
        <f>(MIN(BS$3:BS$5)/BS4)*100</f>
        <v>100</v>
      </c>
      <c r="BU4" s="12"/>
      <c r="BV4" s="2"/>
      <c r="BW4" s="2"/>
      <c r="BX4" s="3"/>
      <c r="BY4" s="3"/>
      <c r="BZ4" s="3"/>
      <c r="CA4" s="3"/>
      <c r="CB4" s="3"/>
      <c r="CC4" s="3"/>
      <c r="CD4" s="6">
        <f>BU4+BV4+BW4</f>
        <v>0</v>
      </c>
      <c r="CE4" s="10">
        <f>BX4/2</f>
        <v>0</v>
      </c>
      <c r="CF4" s="3">
        <f>(BY4*5)+(BZ4*10)+(CA4*15)+(CB4*10)+(CC4*20)</f>
        <v>0</v>
      </c>
      <c r="CG4" s="11">
        <f>CD4+CE4+CF4</f>
        <v>0</v>
      </c>
      <c r="CH4" s="12"/>
      <c r="CI4" s="2"/>
      <c r="CJ4" s="3"/>
      <c r="CK4" s="3"/>
      <c r="CL4" s="3"/>
      <c r="CM4" s="3"/>
      <c r="CN4" s="3"/>
      <c r="CO4" s="6">
        <f>CH4+CI4</f>
        <v>0</v>
      </c>
      <c r="CP4" s="10">
        <f>CJ4/2</f>
        <v>0</v>
      </c>
      <c r="CQ4" s="3">
        <f>(CK4*3)+(CL4*5)+(CM4*5)+(CN4*20)</f>
        <v>0</v>
      </c>
      <c r="CR4" s="11">
        <f>CO4+CP4+CQ4</f>
        <v>0</v>
      </c>
      <c r="CS4" s="12"/>
      <c r="CT4" s="2"/>
      <c r="CU4" s="3"/>
      <c r="CV4" s="3"/>
      <c r="CW4" s="3"/>
      <c r="CX4" s="3"/>
      <c r="CY4" s="3"/>
      <c r="CZ4" s="6">
        <f>CS4+CT4</f>
        <v>0</v>
      </c>
      <c r="DA4" s="10">
        <f>CU4/2</f>
        <v>0</v>
      </c>
      <c r="DB4" s="3">
        <f>(CV4*3)+(CW4*5)+(CX4*5)+(CY4*20)</f>
        <v>0</v>
      </c>
      <c r="DC4" s="11">
        <f>CZ4+DA4+DB4</f>
        <v>0</v>
      </c>
      <c r="DD4" s="12"/>
      <c r="DE4" s="2"/>
      <c r="DF4" s="3"/>
      <c r="DG4" s="3"/>
      <c r="DH4" s="3"/>
      <c r="DI4" s="3"/>
      <c r="DJ4" s="3"/>
      <c r="DK4" s="6">
        <f>DD4+DE4</f>
        <v>0</v>
      </c>
      <c r="DL4" s="10">
        <f>DF4/2</f>
        <v>0</v>
      </c>
      <c r="DM4" s="3">
        <f>(DG4*3)+(DH4*5)+(DI4*5)+(DJ4*20)</f>
        <v>0</v>
      </c>
      <c r="DN4" s="11">
        <f>DK4+DL4+DM4</f>
        <v>0</v>
      </c>
    </row>
    <row r="5" spans="1:118" ht="15">
      <c r="A5" s="14">
        <v>2</v>
      </c>
      <c r="B5" s="14">
        <v>2</v>
      </c>
      <c r="C5" s="32" t="s">
        <v>44</v>
      </c>
      <c r="D5" s="31" t="s">
        <v>46</v>
      </c>
      <c r="E5" s="34" t="s">
        <v>34</v>
      </c>
      <c r="F5" s="53">
        <f>AC5+AR5+BF5+BT5</f>
        <v>320.96756262702945</v>
      </c>
      <c r="G5" s="33">
        <f>H5+I5+J5+10</f>
        <v>289.40999999999997</v>
      </c>
      <c r="H5" s="22">
        <f>Y5+AN5+BB5+BP5+CD5+CO5+CZ5+DK5</f>
        <v>163.91</v>
      </c>
      <c r="I5" s="7">
        <f>AA5+AP5+BD5+BR5+CF5+CQ5+DB5+DM5</f>
        <v>110</v>
      </c>
      <c r="J5" s="25">
        <f>K5/2</f>
        <v>5.5</v>
      </c>
      <c r="K5" s="26">
        <f>S5+AH5+AV5+BJ5+BX5+CJ5+CU5+DF5</f>
        <v>11</v>
      </c>
      <c r="L5" s="37">
        <v>53.58</v>
      </c>
      <c r="M5" s="2"/>
      <c r="N5" s="2"/>
      <c r="O5" s="2"/>
      <c r="P5" s="2"/>
      <c r="Q5" s="2"/>
      <c r="R5" s="2"/>
      <c r="S5" s="3">
        <v>0</v>
      </c>
      <c r="T5" s="3"/>
      <c r="U5" s="3">
        <v>9</v>
      </c>
      <c r="V5" s="3"/>
      <c r="W5" s="3"/>
      <c r="X5" s="13"/>
      <c r="Y5" s="6">
        <f>L5+M5+N5+O5+P5+Q5+R5</f>
        <v>53.58</v>
      </c>
      <c r="Z5" s="10">
        <f>S5/2</f>
        <v>0</v>
      </c>
      <c r="AA5" s="3">
        <f>(T5*5)+(U5*10)+(V5*15)+(W5*10)+(X5*20)</f>
        <v>90</v>
      </c>
      <c r="AB5" s="11">
        <f>Y5+Z5+AA5</f>
        <v>143.57999999999998</v>
      </c>
      <c r="AC5" s="52">
        <f>(MIN(AB$3:AB$5)/AB5)*100</f>
        <v>95.12466917397965</v>
      </c>
      <c r="AD5" s="12">
        <v>20.95</v>
      </c>
      <c r="AE5" s="2"/>
      <c r="AF5" s="2"/>
      <c r="AG5" s="2"/>
      <c r="AH5" s="3">
        <v>11</v>
      </c>
      <c r="AI5" s="3"/>
      <c r="AJ5" s="3"/>
      <c r="AK5" s="3"/>
      <c r="AL5" s="3"/>
      <c r="AM5" s="3"/>
      <c r="AN5" s="6">
        <f>AD5+AE5+AF5+AG5</f>
        <v>20.95</v>
      </c>
      <c r="AO5" s="10">
        <f>AH5/2</f>
        <v>5.5</v>
      </c>
      <c r="AP5" s="3">
        <f>(AI5*5)+(AJ5*10)+(AK5*15)+(AL5*10)+(AM5*20)</f>
        <v>0</v>
      </c>
      <c r="AQ5" s="11">
        <f>AN5+AO5+AP5+10</f>
        <v>36.45</v>
      </c>
      <c r="AR5" s="52">
        <f>(MIN(AQ$3:AQ$5)/AQ5)*100</f>
        <v>100</v>
      </c>
      <c r="AS5" s="12">
        <v>25.61</v>
      </c>
      <c r="AT5" s="2"/>
      <c r="AU5" s="2"/>
      <c r="AV5" s="3">
        <v>0</v>
      </c>
      <c r="AW5" s="3"/>
      <c r="AX5" s="3">
        <v>2</v>
      </c>
      <c r="AY5" s="3"/>
      <c r="AZ5" s="3"/>
      <c r="BA5" s="3"/>
      <c r="BB5" s="6">
        <f>AS5+AT5+AU5</f>
        <v>25.61</v>
      </c>
      <c r="BC5" s="10">
        <f>AV5/2</f>
        <v>0</v>
      </c>
      <c r="BD5" s="3">
        <f>(AW5*5)+(AX5*10)+(AY5*15)+(AZ5*10)+(BA5*20)</f>
        <v>20</v>
      </c>
      <c r="BE5" s="11">
        <f>BB5+BC5+BD5</f>
        <v>45.61</v>
      </c>
      <c r="BF5" s="52">
        <f>(MIN(BE$3:BE$5)/BE5)*100</f>
        <v>42.8414821311116</v>
      </c>
      <c r="BG5" s="12">
        <v>63.77</v>
      </c>
      <c r="BH5" s="2"/>
      <c r="BI5" s="2"/>
      <c r="BJ5" s="3">
        <v>0</v>
      </c>
      <c r="BK5" s="3"/>
      <c r="BL5" s="3"/>
      <c r="BM5" s="3"/>
      <c r="BN5" s="3"/>
      <c r="BO5" s="3"/>
      <c r="BP5" s="6">
        <f>BG5+BH5+BI5</f>
        <v>63.77</v>
      </c>
      <c r="BQ5" s="10">
        <f>BJ5/2</f>
        <v>0</v>
      </c>
      <c r="BR5" s="3">
        <f>(BK5*5)+(BL5*10)+(BM5*15)+(BN5*10)+(BO5*20)</f>
        <v>0</v>
      </c>
      <c r="BS5" s="11">
        <f>BP5+BQ5+BR5</f>
        <v>63.77</v>
      </c>
      <c r="BT5" s="52">
        <f>(MIN(BS$3:BS$5)/BS5)*100</f>
        <v>83.0014113219382</v>
      </c>
      <c r="BU5" s="12"/>
      <c r="BV5" s="2"/>
      <c r="BW5" s="2"/>
      <c r="BX5" s="3"/>
      <c r="BY5" s="3"/>
      <c r="BZ5" s="3"/>
      <c r="CA5" s="3"/>
      <c r="CB5" s="3"/>
      <c r="CC5" s="3"/>
      <c r="CD5" s="6">
        <f>BU5+BV5+BW5</f>
        <v>0</v>
      </c>
      <c r="CE5" s="10">
        <f>BX5/2</f>
        <v>0</v>
      </c>
      <c r="CF5" s="3">
        <f>(BY5*5)+(BZ5*10)+(CA5*15)+(CB5*10)+(CC5*20)</f>
        <v>0</v>
      </c>
      <c r="CG5" s="11">
        <f>CD5+CE5+CF5</f>
        <v>0</v>
      </c>
      <c r="CH5" s="12"/>
      <c r="CI5" s="2"/>
      <c r="CJ5" s="3"/>
      <c r="CK5" s="3"/>
      <c r="CL5" s="3"/>
      <c r="CM5" s="3"/>
      <c r="CN5" s="3"/>
      <c r="CO5" s="6">
        <f>CH5+CI5</f>
        <v>0</v>
      </c>
      <c r="CP5" s="10">
        <f>CJ5/2</f>
        <v>0</v>
      </c>
      <c r="CQ5" s="3">
        <f>(CK5*3)+(CL5*5)+(CM5*5)+(CN5*20)</f>
        <v>0</v>
      </c>
      <c r="CR5" s="11">
        <f>CO5+CP5+CQ5</f>
        <v>0</v>
      </c>
      <c r="CS5" s="12"/>
      <c r="CT5" s="2"/>
      <c r="CU5" s="3"/>
      <c r="CV5" s="3"/>
      <c r="CW5" s="3"/>
      <c r="CX5" s="3"/>
      <c r="CY5" s="3"/>
      <c r="CZ5" s="6">
        <f>CS5+CT5</f>
        <v>0</v>
      </c>
      <c r="DA5" s="10">
        <f>CU5/2</f>
        <v>0</v>
      </c>
      <c r="DB5" s="3">
        <f>(CV5*3)+(CW5*5)+(CX5*5)+(CY5*20)</f>
        <v>0</v>
      </c>
      <c r="DC5" s="11">
        <f>CZ5+DA5+DB5</f>
        <v>0</v>
      </c>
      <c r="DD5" s="12"/>
      <c r="DE5" s="2"/>
      <c r="DF5" s="3"/>
      <c r="DG5" s="3"/>
      <c r="DH5" s="3"/>
      <c r="DI5" s="3"/>
      <c r="DJ5" s="3"/>
      <c r="DK5" s="6">
        <f>DD5+DE5</f>
        <v>0</v>
      </c>
      <c r="DL5" s="10">
        <f>DF5/2</f>
        <v>0</v>
      </c>
      <c r="DM5" s="3">
        <f>(DG5*3)+(DH5*5)+(DI5*5)+(DJ5*20)</f>
        <v>0</v>
      </c>
      <c r="DN5" s="11">
        <f>DK5+DL5+DM5</f>
        <v>0</v>
      </c>
    </row>
    <row r="6" spans="1:118" ht="15">
      <c r="A6" s="14">
        <v>3</v>
      </c>
      <c r="B6" s="14">
        <v>3</v>
      </c>
      <c r="C6" s="32" t="s">
        <v>45</v>
      </c>
      <c r="D6" s="31" t="s">
        <v>35</v>
      </c>
      <c r="E6" s="34" t="s">
        <v>47</v>
      </c>
      <c r="F6" s="53">
        <f>AC6+AR6+BF6+BT6</f>
        <v>233.5023966798048</v>
      </c>
      <c r="G6" s="33">
        <f>H6+I6+J6+10</f>
        <v>387.35</v>
      </c>
      <c r="H6" s="22">
        <f>Y6+AN6+BB6+BP6+CD6+CO6+CZ6+DK6</f>
        <v>235.85</v>
      </c>
      <c r="I6" s="7">
        <f>AA6+AP6+BD6+BR6+CF6+CQ6+DB6+DM6</f>
        <v>120</v>
      </c>
      <c r="J6" s="25">
        <f>K6/2</f>
        <v>21.5</v>
      </c>
      <c r="K6" s="26">
        <f>S6+AH6+AV6+BJ6+BX6+CJ6+CU6+DF6</f>
        <v>43</v>
      </c>
      <c r="L6" s="37">
        <v>84.72</v>
      </c>
      <c r="M6" s="2"/>
      <c r="N6" s="2"/>
      <c r="O6" s="2"/>
      <c r="P6" s="2"/>
      <c r="Q6" s="2"/>
      <c r="R6" s="2"/>
      <c r="S6" s="3">
        <v>0</v>
      </c>
      <c r="T6" s="3"/>
      <c r="U6" s="3">
        <v>11</v>
      </c>
      <c r="V6" s="3"/>
      <c r="W6" s="3"/>
      <c r="X6" s="13"/>
      <c r="Y6" s="6">
        <f>L6+M6+N6+O6+P6+Q6+R6</f>
        <v>84.72</v>
      </c>
      <c r="Z6" s="10">
        <f>S6/2</f>
        <v>0</v>
      </c>
      <c r="AA6" s="3">
        <f>(T6*5)+(U6*10)+(V6*15)+(W6*10)+(X6*20)</f>
        <v>110</v>
      </c>
      <c r="AB6" s="11">
        <f>Y6+Z6+AA6</f>
        <v>194.72</v>
      </c>
      <c r="AC6" s="52">
        <f>(MIN(AB$3:AB$5)/AB6)*100</f>
        <v>70.14174198849629</v>
      </c>
      <c r="AD6" s="12">
        <v>48.01</v>
      </c>
      <c r="AE6" s="2"/>
      <c r="AF6" s="2"/>
      <c r="AG6" s="2"/>
      <c r="AH6" s="3">
        <v>20</v>
      </c>
      <c r="AI6" s="3"/>
      <c r="AJ6" s="3"/>
      <c r="AK6" s="3"/>
      <c r="AL6" s="3"/>
      <c r="AM6" s="3"/>
      <c r="AN6" s="6">
        <f>AD6+AE6+AF6+AG6</f>
        <v>48.01</v>
      </c>
      <c r="AO6" s="10">
        <f>AH6/2</f>
        <v>10</v>
      </c>
      <c r="AP6" s="3">
        <f>(AI6*5)+(AJ6*10)+(AK6*15)+(AL6*10)+(AM6*20)</f>
        <v>0</v>
      </c>
      <c r="AQ6" s="11">
        <f>AN6+AO6+AP6+10</f>
        <v>68.00999999999999</v>
      </c>
      <c r="AR6" s="52">
        <f>(MIN(AQ$3:AQ$5)/AQ6)*100</f>
        <v>53.59505955006618</v>
      </c>
      <c r="AS6" s="12">
        <v>37.19</v>
      </c>
      <c r="AT6" s="2"/>
      <c r="AU6" s="2"/>
      <c r="AV6" s="3">
        <v>0</v>
      </c>
      <c r="AW6" s="3"/>
      <c r="AX6" s="3">
        <v>1</v>
      </c>
      <c r="AY6" s="3"/>
      <c r="AZ6" s="3"/>
      <c r="BA6" s="3"/>
      <c r="BB6" s="6">
        <f>AS6+AT6+AU6</f>
        <v>37.19</v>
      </c>
      <c r="BC6" s="10">
        <f>AV6/2</f>
        <v>0</v>
      </c>
      <c r="BD6" s="3">
        <f>(AW6*5)+(AX6*10)+(AY6*15)+(AZ6*10)+(BA6*20)</f>
        <v>10</v>
      </c>
      <c r="BE6" s="11">
        <f>BB6+BC6+BD6</f>
        <v>47.19</v>
      </c>
      <c r="BF6" s="52">
        <f>(MIN(BE$3:BE$5)/BE6)*100</f>
        <v>41.40707777071413</v>
      </c>
      <c r="BG6" s="12">
        <v>65.93</v>
      </c>
      <c r="BH6" s="2"/>
      <c r="BI6" s="2"/>
      <c r="BJ6" s="3">
        <v>23</v>
      </c>
      <c r="BK6" s="3"/>
      <c r="BL6" s="3"/>
      <c r="BM6" s="3"/>
      <c r="BN6" s="3"/>
      <c r="BO6" s="3"/>
      <c r="BP6" s="6">
        <f>BG6+BH6+BI6</f>
        <v>65.93</v>
      </c>
      <c r="BQ6" s="10">
        <f>BJ6/2</f>
        <v>11.5</v>
      </c>
      <c r="BR6" s="3">
        <f>(BK6*5)+(BL6*10)+(BM6*15)+(BN6*10)+(BO6*20)</f>
        <v>0</v>
      </c>
      <c r="BS6" s="11">
        <f>BP6+BQ6+BR6</f>
        <v>77.43</v>
      </c>
      <c r="BT6" s="52">
        <f>(MIN(BS$3:BS$5)/BS6)*100</f>
        <v>68.35851737052822</v>
      </c>
      <c r="BU6" s="12"/>
      <c r="BV6" s="2"/>
      <c r="BW6" s="2"/>
      <c r="BX6" s="3"/>
      <c r="BY6" s="3"/>
      <c r="BZ6" s="3"/>
      <c r="CA6" s="3"/>
      <c r="CB6" s="3"/>
      <c r="CC6" s="3"/>
      <c r="CD6" s="6">
        <f>BU6+BV6+BW6</f>
        <v>0</v>
      </c>
      <c r="CE6" s="10">
        <f>BX6/2</f>
        <v>0</v>
      </c>
      <c r="CF6" s="3">
        <f>(BY6*5)+(BZ6*10)+(CA6*15)+(CB6*10)+(CC6*20)</f>
        <v>0</v>
      </c>
      <c r="CG6" s="11">
        <f>CD6+CE6+CF6</f>
        <v>0</v>
      </c>
      <c r="CH6" s="12"/>
      <c r="CI6" s="2"/>
      <c r="CJ6" s="3"/>
      <c r="CK6" s="3"/>
      <c r="CL6" s="3"/>
      <c r="CM6" s="3"/>
      <c r="CN6" s="3"/>
      <c r="CO6" s="6">
        <f>CH6+CI6</f>
        <v>0</v>
      </c>
      <c r="CP6" s="10">
        <f>CJ6/2</f>
        <v>0</v>
      </c>
      <c r="CQ6" s="3">
        <f>(CK6*3)+(CL6*5)+(CM6*5)+(CN6*20)</f>
        <v>0</v>
      </c>
      <c r="CR6" s="11">
        <f>CO6+CP6+CQ6</f>
        <v>0</v>
      </c>
      <c r="CS6" s="12"/>
      <c r="CT6" s="2"/>
      <c r="CU6" s="3"/>
      <c r="CV6" s="3"/>
      <c r="CW6" s="3"/>
      <c r="CX6" s="3"/>
      <c r="CY6" s="3"/>
      <c r="CZ6" s="6">
        <f>CS6+CT6</f>
        <v>0</v>
      </c>
      <c r="DA6" s="10">
        <f>CU6/2</f>
        <v>0</v>
      </c>
      <c r="DB6" s="3">
        <f>(CV6*3)+(CW6*5)+(CX6*5)+(CY6*20)</f>
        <v>0</v>
      </c>
      <c r="DC6" s="11">
        <f>CZ6+DA6+DB6</f>
        <v>0</v>
      </c>
      <c r="DD6" s="12"/>
      <c r="DE6" s="2"/>
      <c r="DF6" s="3"/>
      <c r="DG6" s="3"/>
      <c r="DH6" s="3"/>
      <c r="DI6" s="3"/>
      <c r="DJ6" s="3"/>
      <c r="DK6" s="6">
        <f>DD6+DE6</f>
        <v>0</v>
      </c>
      <c r="DL6" s="10">
        <f>DF6/2</f>
        <v>0</v>
      </c>
      <c r="DM6" s="3">
        <f>(DG6*3)+(DH6*5)+(DI6*5)+(DJ6*20)</f>
        <v>0</v>
      </c>
      <c r="DN6" s="11">
        <f>DK6+DL6+DM6</f>
        <v>0</v>
      </c>
    </row>
    <row r="7" spans="1:118" ht="15">
      <c r="A7" s="14">
        <v>4</v>
      </c>
      <c r="B7" s="14">
        <v>4</v>
      </c>
      <c r="C7" s="32" t="s">
        <v>48</v>
      </c>
      <c r="D7" s="31" t="s">
        <v>35</v>
      </c>
      <c r="E7" s="34" t="s">
        <v>47</v>
      </c>
      <c r="F7" s="53">
        <f>AC7+AR7+BF7+BT7</f>
        <v>189.49522676577388</v>
      </c>
      <c r="G7" s="33">
        <f>H7+I7+J7+10</f>
        <v>476.68</v>
      </c>
      <c r="H7" s="22">
        <f>Y7+AN7+BB7+BP7+CD7+CO7+CZ7+DK7</f>
        <v>222.68</v>
      </c>
      <c r="I7" s="7">
        <f>AA7+AP7+BD7+BR7+CF7+CQ7+DB7+DM7</f>
        <v>210</v>
      </c>
      <c r="J7" s="25">
        <f>K7/2</f>
        <v>34</v>
      </c>
      <c r="K7" s="26">
        <f>S7+AH7+AV7+BJ7+BX7+CJ7+CU7+DF7</f>
        <v>68</v>
      </c>
      <c r="L7" s="37">
        <v>80.32</v>
      </c>
      <c r="M7" s="2"/>
      <c r="N7" s="2"/>
      <c r="O7" s="2"/>
      <c r="P7" s="2"/>
      <c r="Q7" s="2"/>
      <c r="R7" s="2"/>
      <c r="S7" s="3">
        <v>0</v>
      </c>
      <c r="T7" s="3"/>
      <c r="U7" s="3">
        <v>20</v>
      </c>
      <c r="V7" s="3"/>
      <c r="W7" s="3"/>
      <c r="X7" s="13"/>
      <c r="Y7" s="6">
        <f>L7+M7+N7+O7+P7+Q7+R7</f>
        <v>80.32</v>
      </c>
      <c r="Z7" s="10">
        <f>S7/2</f>
        <v>0</v>
      </c>
      <c r="AA7" s="3">
        <f>(T7*5)+(U7*10)+(V7*15)+(W7*10)+(X7*20)</f>
        <v>200</v>
      </c>
      <c r="AB7" s="11">
        <f>Y7+Z7+AA7</f>
        <v>280.32</v>
      </c>
      <c r="AC7" s="52">
        <f>(MIN(AB$3:AB$5)/AB7)*100</f>
        <v>48.72288812785388</v>
      </c>
      <c r="AD7" s="12">
        <v>34.77</v>
      </c>
      <c r="AE7" s="2"/>
      <c r="AF7" s="2"/>
      <c r="AG7" s="2"/>
      <c r="AH7" s="3">
        <v>49</v>
      </c>
      <c r="AI7" s="3"/>
      <c r="AJ7" s="3"/>
      <c r="AK7" s="3"/>
      <c r="AL7" s="3"/>
      <c r="AM7" s="3"/>
      <c r="AN7" s="6">
        <f>AD7+AE7+AF7+AG7</f>
        <v>34.77</v>
      </c>
      <c r="AO7" s="10">
        <f>AH7/2</f>
        <v>24.5</v>
      </c>
      <c r="AP7" s="3">
        <f>(AI7*5)+(AJ7*10)+(AK7*15)+(AL7*10)+(AM7*20)</f>
        <v>0</v>
      </c>
      <c r="AQ7" s="11">
        <f>AN7+AO7+AP7+10</f>
        <v>69.27000000000001</v>
      </c>
      <c r="AR7" s="52">
        <v>32.07</v>
      </c>
      <c r="AS7" s="12">
        <v>32.07</v>
      </c>
      <c r="AT7" s="2"/>
      <c r="AU7" s="2"/>
      <c r="AV7" s="3">
        <v>0</v>
      </c>
      <c r="AW7" s="3"/>
      <c r="AX7" s="3">
        <v>1</v>
      </c>
      <c r="AY7" s="3"/>
      <c r="AZ7" s="3"/>
      <c r="BA7" s="3"/>
      <c r="BB7" s="6">
        <f>AS7+AT7+AU7</f>
        <v>32.07</v>
      </c>
      <c r="BC7" s="10">
        <f>AV7/2</f>
        <v>0</v>
      </c>
      <c r="BD7" s="3">
        <f>(AW7*5)+(AX7*10)+(AY7*15)+(AZ7*10)+(BA7*20)</f>
        <v>10</v>
      </c>
      <c r="BE7" s="11">
        <f>BB7+BC7+BD7</f>
        <v>42.07</v>
      </c>
      <c r="BF7" s="52">
        <f>(MIN(BE$3:BE$5)/BE7)*100</f>
        <v>46.44639885904445</v>
      </c>
      <c r="BG7" s="12">
        <v>75.52</v>
      </c>
      <c r="BH7" s="2"/>
      <c r="BI7" s="2"/>
      <c r="BJ7" s="3">
        <v>19</v>
      </c>
      <c r="BK7" s="3"/>
      <c r="BL7" s="3"/>
      <c r="BM7" s="3"/>
      <c r="BN7" s="3"/>
      <c r="BO7" s="3"/>
      <c r="BP7" s="6">
        <f>BG7+BH7+BI7</f>
        <v>75.52</v>
      </c>
      <c r="BQ7" s="10">
        <f>BJ7/2</f>
        <v>9.5</v>
      </c>
      <c r="BR7" s="3">
        <f>(BK7*5)+(BL7*10)+(BM7*15)+(BN7*10)+(BO7*20)</f>
        <v>0</v>
      </c>
      <c r="BS7" s="11">
        <f>BP7+BQ7+BR7</f>
        <v>85.02</v>
      </c>
      <c r="BT7" s="52">
        <f>(MIN(BS$3:BS$5)/BS7)*100</f>
        <v>62.25593977887556</v>
      </c>
      <c r="BU7" s="12"/>
      <c r="BV7" s="2"/>
      <c r="BW7" s="2"/>
      <c r="BX7" s="3"/>
      <c r="BY7" s="3"/>
      <c r="BZ7" s="3"/>
      <c r="CA7" s="3"/>
      <c r="CB7" s="3"/>
      <c r="CC7" s="3"/>
      <c r="CD7" s="6">
        <f>BU7+BV7+BW7</f>
        <v>0</v>
      </c>
      <c r="CE7" s="10">
        <f>BX7/2</f>
        <v>0</v>
      </c>
      <c r="CF7" s="3">
        <f>(BY7*5)+(BZ7*10)+(CA7*15)+(CB7*10)+(CC7*20)</f>
        <v>0</v>
      </c>
      <c r="CG7" s="11">
        <f>CD7+CE7+CF7</f>
        <v>0</v>
      </c>
      <c r="CH7" s="12"/>
      <c r="CI7" s="2"/>
      <c r="CJ7" s="3"/>
      <c r="CK7" s="3"/>
      <c r="CL7" s="3"/>
      <c r="CM7" s="3"/>
      <c r="CN7" s="3"/>
      <c r="CO7" s="6">
        <f>CH7+CI7</f>
        <v>0</v>
      </c>
      <c r="CP7" s="10">
        <f>CJ7/2</f>
        <v>0</v>
      </c>
      <c r="CQ7" s="3">
        <f>(CK7*3)+(CL7*5)+(CM7*5)+(CN7*20)</f>
        <v>0</v>
      </c>
      <c r="CR7" s="11">
        <f>CO7+CP7+CQ7</f>
        <v>0</v>
      </c>
      <c r="CS7" s="12"/>
      <c r="CT7" s="2"/>
      <c r="CU7" s="3"/>
      <c r="CV7" s="3"/>
      <c r="CW7" s="3"/>
      <c r="CX7" s="3"/>
      <c r="CY7" s="3"/>
      <c r="CZ7" s="6">
        <f>CS7+CT7</f>
        <v>0</v>
      </c>
      <c r="DA7" s="10">
        <f>CU7/2</f>
        <v>0</v>
      </c>
      <c r="DB7" s="3">
        <f>(CV7*3)+(CW7*5)+(CX7*5)+(CY7*20)</f>
        <v>0</v>
      </c>
      <c r="DC7" s="11">
        <f>CZ7+DA7+DB7</f>
        <v>0</v>
      </c>
      <c r="DD7" s="12"/>
      <c r="DE7" s="2"/>
      <c r="DF7" s="3"/>
      <c r="DG7" s="3"/>
      <c r="DH7" s="3"/>
      <c r="DI7" s="3"/>
      <c r="DJ7" s="3"/>
      <c r="DK7" s="6">
        <f>DD7+DE7</f>
        <v>0</v>
      </c>
      <c r="DL7" s="10">
        <f>DF7/2</f>
        <v>0</v>
      </c>
      <c r="DM7" s="3">
        <f>(DG7*3)+(DH7*5)+(DI7*5)+(DJ7*20)</f>
        <v>0</v>
      </c>
      <c r="DN7" s="11">
        <f>DK7+DL7+DM7</f>
        <v>0</v>
      </c>
    </row>
    <row r="9" ht="12.75">
      <c r="R9" s="48"/>
    </row>
  </sheetData>
  <sheetProtection/>
  <printOptions gridLines="1"/>
  <pageMargins left="0.25" right="0.25" top="0.5" bottom="0.25" header="0.5" footer="0.5"/>
  <pageSetup horizontalDpi="600" verticalDpi="600" orientation="portrait" r:id="rId1"/>
  <headerFooter alignWithMargins="0">
    <oddHeader>&amp;CPage &amp;P&amp;RIDPA Match Scoring Spreadsheet (X-Large)</oddHeader>
  </headerFooter>
  <colBreaks count="1" manualBreakCount="1">
    <brk id="47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SAH</cp:lastModifiedBy>
  <cp:lastPrinted>2011-08-06T22:50:12Z</cp:lastPrinted>
  <dcterms:created xsi:type="dcterms:W3CDTF">2010-05-02T17:04:59Z</dcterms:created>
  <dcterms:modified xsi:type="dcterms:W3CDTF">2012-07-19T02:22:17Z</dcterms:modified>
  <cp:category/>
  <cp:version/>
  <cp:contentType/>
  <cp:contentStatus/>
</cp:coreProperties>
</file>