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Shotgun" sheetId="1" r:id="rId1"/>
  </sheets>
  <definedNames/>
  <calcPr fullCalcOnLoad="1"/>
</workbook>
</file>

<file path=xl/sharedStrings.xml><?xml version="1.0" encoding="utf-8"?>
<sst xmlns="http://schemas.openxmlformats.org/spreadsheetml/2006/main" count="147" uniqueCount="50">
  <si>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</si>
  <si>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</si>
  <si>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</si>
  <si>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</si>
  <si>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</si>
  <si>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</si>
  <si>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</si>
  <si>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</si>
  <si>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</si>
  <si>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</si>
  <si>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Name (First, Last Initial)</t>
  </si>
  <si>
    <t>Type</t>
  </si>
  <si>
    <t>Div</t>
  </si>
  <si>
    <t>Total Match Score</t>
  </si>
  <si>
    <t>Tot Raw Time</t>
  </si>
  <si>
    <t>Tot Pen Time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</si>
  <si>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</si>
  <si>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</si>
  <si>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</si>
  <si>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</si>
  <si>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</si>
  <si>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</si>
  <si>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</si>
  <si>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</si>
  <si>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</si>
  <si>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</si>
  <si>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FTN</t>
  </si>
  <si>
    <t>HNS</t>
  </si>
  <si>
    <t>FTDR</t>
  </si>
  <si>
    <t>Stage Raw Time</t>
  </si>
  <si>
    <t>Pen Sec</t>
  </si>
  <si>
    <t>Total Stage Score</t>
  </si>
  <si>
    <t>Open</t>
  </si>
  <si>
    <t>Mike C.</t>
  </si>
  <si>
    <t>Class</t>
  </si>
  <si>
    <t>Ranking</t>
  </si>
  <si>
    <t>Stage Points</t>
  </si>
  <si>
    <t>Stage Points Total</t>
  </si>
  <si>
    <t>TNE</t>
  </si>
  <si>
    <t>Frank G.</t>
  </si>
  <si>
    <t>Carty W.</t>
  </si>
  <si>
    <t>John H.</t>
  </si>
  <si>
    <t>Fred P.</t>
  </si>
  <si>
    <t>Pump&gt;5</t>
  </si>
  <si>
    <t>Semi-Auto&gt;5</t>
  </si>
  <si>
    <t>Pump</t>
  </si>
  <si>
    <t>Auto&gt;5</t>
  </si>
  <si>
    <t>Matt H.</t>
  </si>
  <si>
    <t>Mark S.</t>
  </si>
  <si>
    <t>Ken 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</si>
</sst>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ck"/>
      <top/>
      <bottom/>
    </border>
    <border>
      <left style="thick"/>
      <right/>
      <top/>
      <bottom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medium"/>
      <right style="thin"/>
      <top/>
      <bottom/>
    </border>
    <border>
      <left style="medium"/>
      <right style="thick"/>
      <top style="thin"/>
      <bottom style="thick"/>
    </border>
    <border>
      <left style="medium"/>
      <right style="thick"/>
      <top/>
      <bottom/>
    </border>
    <border>
      <left style="thick"/>
      <right style="thick"/>
      <top style="thick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 horizontal="right" vertical="center"/>
      <protection locked="0"/>
    </xf>
    <xf numFmtId="1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Fill="1" applyBorder="1" applyAlignment="1" applyProtection="1">
      <alignment horizontal="right" vertical="center"/>
      <protection locked="0"/>
    </xf>
    <xf numFmtId="1" fontId="0" fillId="0" borderId="12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13" xfId="0" applyNumberFormat="1" applyFont="1" applyFill="1" applyBorder="1" applyAlignment="1" applyProtection="1">
      <alignment horizontal="right" vertical="center"/>
      <protection locked="0"/>
    </xf>
    <xf numFmtId="2" fontId="0" fillId="0" borderId="14" xfId="0" applyNumberFormat="1" applyFont="1" applyFill="1" applyBorder="1" applyAlignment="1" applyProtection="1">
      <alignment horizontal="right" vertical="center"/>
      <protection locked="0"/>
    </xf>
    <xf numFmtId="1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Fill="1" applyBorder="1" applyAlignment="1" applyProtection="1">
      <alignment horizontal="center" wrapText="1"/>
      <protection locked="0"/>
    </xf>
    <xf numFmtId="49" fontId="2" fillId="0" borderId="16" xfId="0" applyNumberFormat="1" applyFont="1" applyFill="1" applyBorder="1" applyAlignment="1" applyProtection="1">
      <alignment horizontal="center" wrapText="1"/>
      <protection locked="0"/>
    </xf>
    <xf numFmtId="49" fontId="2" fillId="0" borderId="17" xfId="0" applyNumberFormat="1" applyFont="1" applyFill="1" applyBorder="1" applyAlignment="1" applyProtection="1">
      <alignment horizontal="center" wrapText="1"/>
      <protection locked="0"/>
    </xf>
    <xf numFmtId="49" fontId="2" fillId="0" borderId="18" xfId="0" applyNumberFormat="1" applyFont="1" applyFill="1" applyBorder="1" applyAlignment="1" applyProtection="1">
      <alignment horizontal="center" wrapText="1"/>
      <protection locked="0"/>
    </xf>
    <xf numFmtId="49" fontId="2" fillId="0" borderId="19" xfId="0" applyNumberFormat="1" applyFont="1" applyFill="1" applyBorder="1" applyAlignment="1" applyProtection="1">
      <alignment horizontal="center" wrapText="1"/>
      <protection locked="0"/>
    </xf>
    <xf numFmtId="49" fontId="2" fillId="0" borderId="20" xfId="0" applyNumberFormat="1" applyFont="1" applyFill="1" applyBorder="1" applyAlignment="1" applyProtection="1">
      <alignment horizontal="center" wrapText="1"/>
      <protection locked="0"/>
    </xf>
    <xf numFmtId="49" fontId="2" fillId="0" borderId="21" xfId="0" applyNumberFormat="1" applyFont="1" applyFill="1" applyBorder="1" applyAlignment="1" applyProtection="1">
      <alignment horizontal="center" wrapText="1"/>
      <protection locked="0"/>
    </xf>
    <xf numFmtId="2" fontId="0" fillId="0" borderId="22" xfId="0" applyNumberFormat="1" applyFont="1" applyFill="1" applyBorder="1" applyAlignment="1" applyProtection="1">
      <alignment horizontal="right" vertical="center"/>
      <protection locked="0"/>
    </xf>
    <xf numFmtId="49" fontId="2" fillId="0" borderId="23" xfId="0" applyNumberFormat="1" applyFont="1" applyFill="1" applyBorder="1" applyAlignment="1" applyProtection="1">
      <alignment horizontal="center" wrapText="1"/>
      <protection locked="0"/>
    </xf>
    <xf numFmtId="1" fontId="0" fillId="0" borderId="24" xfId="0" applyNumberFormat="1" applyFont="1" applyFill="1" applyBorder="1" applyAlignment="1" applyProtection="1">
      <alignment horizontal="right" vertical="center"/>
      <protection locked="0"/>
    </xf>
    <xf numFmtId="49" fontId="2" fillId="0" borderId="25" xfId="0" applyNumberFormat="1" applyFont="1" applyFill="1" applyBorder="1" applyAlignment="1" applyProtection="1">
      <alignment horizontal="center"/>
      <protection locked="0"/>
    </xf>
    <xf numFmtId="49" fontId="2" fillId="0" borderId="26" xfId="0" applyNumberFormat="1" applyFont="1" applyFill="1" applyBorder="1" applyAlignment="1" applyProtection="1">
      <alignment horizontal="center"/>
      <protection locked="0"/>
    </xf>
    <xf numFmtId="0" fontId="0" fillId="0" borderId="27" xfId="0" applyNumberFormat="1" applyFont="1" applyFill="1" applyBorder="1" applyAlignment="1" applyProtection="1">
      <alignment horizontal="center"/>
      <protection locked="0"/>
    </xf>
    <xf numFmtId="0" fontId="0" fillId="0" borderId="28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1" fontId="0" fillId="24" borderId="24" xfId="0" applyNumberFormat="1" applyFont="1" applyFill="1" applyBorder="1" applyAlignment="1" applyProtection="1">
      <alignment horizontal="right" vertical="center"/>
      <protection locked="0"/>
    </xf>
    <xf numFmtId="2" fontId="2" fillId="24" borderId="13" xfId="0" applyNumberFormat="1" applyFont="1" applyFill="1" applyBorder="1" applyAlignment="1" applyProtection="1">
      <alignment horizontal="right" vertical="center"/>
      <protection locked="0"/>
    </xf>
    <xf numFmtId="2" fontId="0" fillId="0" borderId="14" xfId="0" applyNumberFormat="1" applyFont="1" applyFill="1" applyBorder="1" applyAlignment="1" applyProtection="1">
      <alignment horizontal="right" vertical="center"/>
      <protection locked="0"/>
    </xf>
    <xf numFmtId="49" fontId="2" fillId="0" borderId="14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Fill="1" applyBorder="1" applyAlignment="1" applyProtection="1">
      <alignment horizontal="center" wrapText="1"/>
      <protection locked="0"/>
    </xf>
    <xf numFmtId="49" fontId="2" fillId="0" borderId="29" xfId="0" applyNumberFormat="1" applyFont="1" applyFill="1" applyBorder="1" applyAlignment="1" applyProtection="1">
      <alignment horizontal="center" wrapText="1"/>
      <protection locked="0"/>
    </xf>
    <xf numFmtId="49" fontId="2" fillId="0" borderId="22" xfId="0" applyNumberFormat="1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49" fontId="2" fillId="0" borderId="24" xfId="0" applyNumberFormat="1" applyFont="1" applyFill="1" applyBorder="1" applyAlignment="1" applyProtection="1">
      <alignment horizontal="center" wrapText="1"/>
      <protection locked="0"/>
    </xf>
    <xf numFmtId="49" fontId="2" fillId="0" borderId="11" xfId="0" applyNumberFormat="1" applyFont="1" applyFill="1" applyBorder="1" applyAlignment="1" applyProtection="1">
      <alignment horizontal="center" wrapText="1"/>
      <protection locked="0"/>
    </xf>
    <xf numFmtId="49" fontId="2" fillId="0" borderId="13" xfId="0" applyNumberFormat="1" applyFont="1" applyFill="1" applyBorder="1" applyAlignment="1" applyProtection="1">
      <alignment horizontal="center" wrapText="1"/>
      <protection locked="0"/>
    </xf>
    <xf numFmtId="49" fontId="4" fillId="4" borderId="16" xfId="47" applyNumberFormat="1" applyBorder="1" applyAlignment="1" applyProtection="1">
      <alignment horizontal="center" wrapText="1"/>
      <protection locked="0"/>
    </xf>
    <xf numFmtId="49" fontId="4" fillId="4" borderId="0" xfId="47" applyNumberFormat="1" applyBorder="1" applyAlignment="1" applyProtection="1">
      <alignment horizontal="center" wrapText="1"/>
      <protection locked="0"/>
    </xf>
    <xf numFmtId="2" fontId="4" fillId="4" borderId="0" xfId="47" applyNumberFormat="1" applyBorder="1" applyAlignment="1" applyProtection="1">
      <alignment horizontal="right" vertical="center"/>
      <protection locked="0"/>
    </xf>
    <xf numFmtId="2" fontId="4" fillId="4" borderId="0" xfId="47" applyNumberFormat="1" applyBorder="1" applyAlignment="1" applyProtection="1">
      <alignment horizontal="center" vertical="center"/>
      <protection locked="0"/>
    </xf>
    <xf numFmtId="49" fontId="4" fillId="4" borderId="26" xfId="47" applyNumberFormat="1" applyBorder="1" applyAlignment="1" applyProtection="1">
      <alignment horizontal="center"/>
      <protection locked="0"/>
    </xf>
    <xf numFmtId="2" fontId="1" fillId="25" borderId="0" xfId="47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29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13"/>
  <sheetViews>
    <sheetView tabSelected="1" zoomScalePageLayoutView="0" workbookViewId="0" topLeftCell="A1">
      <selection activeCell="F1" sqref="F1:H13"/>
    </sheetView>
  </sheetViews>
  <sheetFormatPr defaultColWidth="8.00390625" defaultRowHeight="12.75"/>
  <cols>
    <col min="1" max="1" width="8.7109375" style="5" customWidth="1"/>
    <col min="2" max="2" width="13.57421875" style="1" customWidth="1"/>
    <col min="3" max="3" width="7.00390625" style="1" bestFit="1" customWidth="1"/>
    <col min="4" max="4" width="11.8515625" style="1" bestFit="1" customWidth="1"/>
    <col min="5" max="5" width="15.140625" style="1" customWidth="1"/>
    <col min="6" max="6" width="8.57421875" style="1" customWidth="1"/>
    <col min="7" max="7" width="7.57421875" style="1" customWidth="1"/>
    <col min="8" max="8" width="5.28125" style="1" customWidth="1"/>
    <col min="9" max="9" width="5.00390625" style="1" customWidth="1"/>
    <col min="10" max="10" width="6.57421875" style="1" customWidth="1"/>
    <col min="11" max="16" width="5.57421875" style="1" customWidth="1"/>
    <col min="17" max="17" width="3.8515625" style="1" customWidth="1"/>
    <col min="18" max="19" width="2.7109375" style="1" customWidth="1"/>
    <col min="20" max="21" width="2.28125" style="1" customWidth="1"/>
    <col min="22" max="22" width="3.57421875" style="1" customWidth="1"/>
    <col min="23" max="23" width="6.7109375" style="1" customWidth="1"/>
    <col min="24" max="24" width="5.7109375" style="1" customWidth="1"/>
    <col min="25" max="25" width="4.28125" style="1" customWidth="1"/>
    <col min="26" max="26" width="7.00390625" style="4" customWidth="1"/>
    <col min="27" max="27" width="10.00390625" style="1" customWidth="1"/>
    <col min="28" max="28" width="7.8515625" style="1" bestFit="1" customWidth="1"/>
    <col min="29" max="31" width="5.57421875" style="1" customWidth="1"/>
    <col min="32" max="32" width="3.8515625" style="1" customWidth="1"/>
    <col min="33" max="33" width="2.28125" style="1" customWidth="1"/>
    <col min="34" max="34" width="2.7109375" style="1" customWidth="1"/>
    <col min="35" max="36" width="2.28125" style="1" customWidth="1"/>
    <col min="37" max="37" width="3.57421875" style="1" customWidth="1"/>
    <col min="38" max="38" width="8.57421875" style="1" bestFit="1" customWidth="1"/>
    <col min="39" max="39" width="5.7109375" style="1" customWidth="1"/>
    <col min="40" max="40" width="4.28125" style="1" customWidth="1"/>
    <col min="41" max="41" width="6.57421875" style="1" customWidth="1"/>
    <col min="42" max="42" width="9.57421875" style="1" customWidth="1"/>
    <col min="43" max="43" width="6.7109375" style="1" customWidth="1"/>
    <col min="44" max="45" width="5.57421875" style="1" customWidth="1"/>
    <col min="46" max="46" width="3.8515625" style="1" customWidth="1"/>
    <col min="47" max="47" width="2.28125" style="1" customWidth="1"/>
    <col min="48" max="48" width="2.7109375" style="1" customWidth="1"/>
    <col min="49" max="50" width="2.28125" style="1" customWidth="1"/>
    <col min="51" max="51" width="3.57421875" style="1" customWidth="1"/>
    <col min="52" max="52" width="6.57421875" style="1" customWidth="1"/>
    <col min="53" max="53" width="5.7109375" style="1" customWidth="1"/>
    <col min="54" max="54" width="4.28125" style="1" customWidth="1"/>
    <col min="55" max="56" width="6.57421875" style="1" customWidth="1"/>
    <col min="57" max="57" width="6.8515625" style="1" customWidth="1"/>
    <col min="58" max="59" width="5.57421875" style="1" customWidth="1"/>
    <col min="60" max="60" width="3.8515625" style="1" customWidth="1"/>
    <col min="61" max="64" width="2.28125" style="1" customWidth="1"/>
    <col min="65" max="65" width="3.57421875" style="1" customWidth="1"/>
    <col min="66" max="66" width="6.57421875" style="1" customWidth="1"/>
    <col min="67" max="67" width="5.7109375" style="1" customWidth="1"/>
    <col min="68" max="68" width="4.28125" style="1" customWidth="1"/>
    <col min="69" max="70" width="6.57421875" style="1" customWidth="1"/>
    <col min="71" max="71" width="7.8515625" style="1" bestFit="1" customWidth="1"/>
    <col min="72" max="73" width="5.57421875" style="1" customWidth="1"/>
    <col min="74" max="74" width="3.8515625" style="1" customWidth="1"/>
    <col min="75" max="78" width="2.28125" style="1" customWidth="1"/>
    <col min="79" max="79" width="3.57421875" style="1" customWidth="1"/>
    <col min="80" max="80" width="6.57421875" style="1" customWidth="1"/>
    <col min="81" max="81" width="4.57421875" style="1" customWidth="1"/>
    <col min="82" max="82" width="4.28125" style="1" customWidth="1"/>
    <col min="83" max="84" width="6.57421875" style="1" customWidth="1"/>
    <col min="85" max="86" width="5.57421875" style="1" customWidth="1"/>
    <col min="87" max="87" width="3.8515625" style="1" customWidth="1"/>
    <col min="88" max="90" width="2.28125" style="1" customWidth="1"/>
    <col min="91" max="91" width="3.57421875" style="1" customWidth="1"/>
    <col min="92" max="92" width="6.57421875" style="1" customWidth="1"/>
    <col min="93" max="93" width="4.57421875" style="1" customWidth="1"/>
    <col min="94" max="94" width="4.28125" style="1" customWidth="1"/>
    <col min="95" max="95" width="6.57421875" style="1" customWidth="1"/>
    <col min="96" max="97" width="5.57421875" style="1" customWidth="1"/>
    <col min="98" max="98" width="3.8515625" style="1" customWidth="1"/>
    <col min="99" max="101" width="2.28125" style="1" customWidth="1"/>
    <col min="102" max="102" width="3.57421875" style="1" customWidth="1"/>
    <col min="103" max="103" width="6.57421875" style="1" customWidth="1"/>
    <col min="104" max="104" width="4.57421875" style="1" customWidth="1"/>
    <col min="105" max="105" width="4.28125" style="1" customWidth="1"/>
    <col min="106" max="106" width="6.57421875" style="1" customWidth="1"/>
    <col min="107" max="108" width="5.57421875" style="1" customWidth="1"/>
    <col min="109" max="109" width="3.8515625" style="1" customWidth="1"/>
    <col min="110" max="112" width="2.28125" style="1" customWidth="1"/>
    <col min="113" max="113" width="3.57421875" style="1" customWidth="1"/>
    <col min="114" max="114" width="6.57421875" style="1" customWidth="1"/>
    <col min="115" max="115" width="4.57421875" style="1" customWidth="1"/>
    <col min="116" max="116" width="4.28125" style="1" customWidth="1"/>
    <col min="117" max="16384" width="8.00390625" style="1" customWidth="1"/>
  </cols>
  <sheetData>
    <row r="1" spans="1:117" ht="15.75" thickTop="1">
      <c r="A1" s="25" t="s">
        <v>34</v>
      </c>
      <c r="B1" s="25" t="s">
        <v>0</v>
      </c>
      <c r="C1" s="25"/>
      <c r="D1" s="25"/>
      <c r="E1" s="45"/>
      <c r="F1" s="26" t="s">
        <v>1</v>
      </c>
      <c r="G1" s="27"/>
      <c r="H1" s="27"/>
      <c r="I1" s="28"/>
      <c r="J1" s="25" t="s">
        <v>2</v>
      </c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 t="s">
        <v>3</v>
      </c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 t="s">
        <v>4</v>
      </c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 t="s">
        <v>5</v>
      </c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 t="s">
        <v>6</v>
      </c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 t="s">
        <v>7</v>
      </c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 t="s">
        <v>8</v>
      </c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 t="s">
        <v>9</v>
      </c>
      <c r="DD1" s="25"/>
      <c r="DE1" s="25"/>
      <c r="DF1" s="25"/>
      <c r="DG1" s="25"/>
      <c r="DH1" s="25"/>
      <c r="DI1" s="25"/>
      <c r="DJ1" s="25"/>
      <c r="DK1" s="25"/>
      <c r="DL1" s="25"/>
      <c r="DM1" s="25"/>
    </row>
    <row r="2" spans="1:117" ht="52.5" thickBot="1">
      <c r="A2" s="16" t="s">
        <v>35</v>
      </c>
      <c r="B2" s="16" t="s">
        <v>10</v>
      </c>
      <c r="C2" s="16" t="s">
        <v>11</v>
      </c>
      <c r="D2" s="16" t="s">
        <v>12</v>
      </c>
      <c r="E2" s="41" t="s">
        <v>37</v>
      </c>
      <c r="F2" s="20" t="s">
        <v>13</v>
      </c>
      <c r="G2" s="21" t="s">
        <v>14</v>
      </c>
      <c r="H2" s="18" t="s">
        <v>15</v>
      </c>
      <c r="I2" s="23" t="s">
        <v>16</v>
      </c>
      <c r="J2" s="15" t="s">
        <v>17</v>
      </c>
      <c r="K2" s="16" t="s">
        <v>18</v>
      </c>
      <c r="L2" s="16" t="s">
        <v>19</v>
      </c>
      <c r="M2" s="16" t="s">
        <v>20</v>
      </c>
      <c r="N2" s="16" t="s">
        <v>21</v>
      </c>
      <c r="O2" s="16" t="s">
        <v>22</v>
      </c>
      <c r="P2" s="16" t="s">
        <v>23</v>
      </c>
      <c r="Q2" s="16" t="s">
        <v>24</v>
      </c>
      <c r="R2" s="16" t="s">
        <v>25</v>
      </c>
      <c r="S2" s="16" t="s">
        <v>26</v>
      </c>
      <c r="T2" s="16" t="s">
        <v>38</v>
      </c>
      <c r="U2" s="16" t="s">
        <v>27</v>
      </c>
      <c r="V2" s="18" t="s">
        <v>28</v>
      </c>
      <c r="W2" s="19" t="s">
        <v>29</v>
      </c>
      <c r="X2" s="16" t="s">
        <v>24</v>
      </c>
      <c r="Y2" s="16" t="s">
        <v>30</v>
      </c>
      <c r="Z2" s="17" t="s">
        <v>31</v>
      </c>
      <c r="AA2" s="41" t="s">
        <v>36</v>
      </c>
      <c r="AB2" s="15" t="s">
        <v>17</v>
      </c>
      <c r="AC2" s="16" t="s">
        <v>18</v>
      </c>
      <c r="AD2" s="16" t="s">
        <v>19</v>
      </c>
      <c r="AE2" s="16" t="s">
        <v>20</v>
      </c>
      <c r="AF2" s="16" t="s">
        <v>24</v>
      </c>
      <c r="AG2" s="16" t="s">
        <v>25</v>
      </c>
      <c r="AH2" s="16" t="s">
        <v>26</v>
      </c>
      <c r="AI2" s="16" t="s">
        <v>38</v>
      </c>
      <c r="AJ2" s="16" t="s">
        <v>27</v>
      </c>
      <c r="AK2" s="16" t="s">
        <v>28</v>
      </c>
      <c r="AL2" s="19" t="s">
        <v>29</v>
      </c>
      <c r="AM2" s="16" t="s">
        <v>24</v>
      </c>
      <c r="AN2" s="16" t="s">
        <v>30</v>
      </c>
      <c r="AO2" s="17" t="s">
        <v>31</v>
      </c>
      <c r="AP2" s="41" t="s">
        <v>36</v>
      </c>
      <c r="AQ2" s="15" t="s">
        <v>17</v>
      </c>
      <c r="AR2" s="16" t="s">
        <v>18</v>
      </c>
      <c r="AS2" s="16" t="s">
        <v>19</v>
      </c>
      <c r="AT2" s="16" t="s">
        <v>24</v>
      </c>
      <c r="AU2" s="16" t="s">
        <v>25</v>
      </c>
      <c r="AV2" s="16" t="s">
        <v>26</v>
      </c>
      <c r="AW2" s="16" t="s">
        <v>38</v>
      </c>
      <c r="AX2" s="16" t="s">
        <v>27</v>
      </c>
      <c r="AY2" s="16" t="s">
        <v>28</v>
      </c>
      <c r="AZ2" s="19" t="s">
        <v>29</v>
      </c>
      <c r="BA2" s="16" t="s">
        <v>24</v>
      </c>
      <c r="BB2" s="16" t="s">
        <v>30</v>
      </c>
      <c r="BC2" s="17" t="s">
        <v>31</v>
      </c>
      <c r="BD2" s="41" t="s">
        <v>36</v>
      </c>
      <c r="BE2" s="15" t="s">
        <v>17</v>
      </c>
      <c r="BF2" s="16" t="s">
        <v>18</v>
      </c>
      <c r="BG2" s="16" t="s">
        <v>19</v>
      </c>
      <c r="BH2" s="16" t="s">
        <v>24</v>
      </c>
      <c r="BI2" s="16" t="s">
        <v>25</v>
      </c>
      <c r="BJ2" s="16" t="s">
        <v>26</v>
      </c>
      <c r="BK2" s="16" t="s">
        <v>38</v>
      </c>
      <c r="BL2" s="16" t="s">
        <v>27</v>
      </c>
      <c r="BM2" s="16" t="s">
        <v>28</v>
      </c>
      <c r="BN2" s="19" t="s">
        <v>29</v>
      </c>
      <c r="BO2" s="16" t="s">
        <v>24</v>
      </c>
      <c r="BP2" s="16" t="s">
        <v>30</v>
      </c>
      <c r="BQ2" s="17" t="s">
        <v>31</v>
      </c>
      <c r="BR2" s="41" t="s">
        <v>36</v>
      </c>
      <c r="BS2" s="15" t="s">
        <v>17</v>
      </c>
      <c r="BT2" s="16" t="s">
        <v>18</v>
      </c>
      <c r="BU2" s="16" t="s">
        <v>19</v>
      </c>
      <c r="BV2" s="16" t="s">
        <v>24</v>
      </c>
      <c r="BW2" s="16" t="s">
        <v>25</v>
      </c>
      <c r="BX2" s="16" t="s">
        <v>26</v>
      </c>
      <c r="BY2" s="16" t="s">
        <v>38</v>
      </c>
      <c r="BZ2" s="16" t="s">
        <v>27</v>
      </c>
      <c r="CA2" s="16" t="s">
        <v>28</v>
      </c>
      <c r="CB2" s="19" t="s">
        <v>29</v>
      </c>
      <c r="CC2" s="16" t="s">
        <v>24</v>
      </c>
      <c r="CD2" s="16" t="s">
        <v>30</v>
      </c>
      <c r="CE2" s="17" t="s">
        <v>31</v>
      </c>
      <c r="CF2" s="41" t="s">
        <v>36</v>
      </c>
      <c r="CG2" s="15" t="s">
        <v>17</v>
      </c>
      <c r="CH2" s="16" t="s">
        <v>18</v>
      </c>
      <c r="CI2" s="16" t="s">
        <v>24</v>
      </c>
      <c r="CJ2" s="16" t="s">
        <v>25</v>
      </c>
      <c r="CK2" s="16" t="s">
        <v>26</v>
      </c>
      <c r="CL2" s="16" t="s">
        <v>27</v>
      </c>
      <c r="CM2" s="16" t="s">
        <v>28</v>
      </c>
      <c r="CN2" s="19" t="s">
        <v>29</v>
      </c>
      <c r="CO2" s="16" t="s">
        <v>24</v>
      </c>
      <c r="CP2" s="16" t="s">
        <v>30</v>
      </c>
      <c r="CQ2" s="17" t="s">
        <v>31</v>
      </c>
      <c r="CR2" s="15" t="s">
        <v>17</v>
      </c>
      <c r="CS2" s="16" t="s">
        <v>18</v>
      </c>
      <c r="CT2" s="16" t="s">
        <v>24</v>
      </c>
      <c r="CU2" s="16" t="s">
        <v>25</v>
      </c>
      <c r="CV2" s="16" t="s">
        <v>26</v>
      </c>
      <c r="CW2" s="16" t="s">
        <v>27</v>
      </c>
      <c r="CX2" s="16" t="s">
        <v>28</v>
      </c>
      <c r="CY2" s="19" t="s">
        <v>29</v>
      </c>
      <c r="CZ2" s="16" t="s">
        <v>24</v>
      </c>
      <c r="DA2" s="16" t="s">
        <v>30</v>
      </c>
      <c r="DB2" s="17" t="s">
        <v>31</v>
      </c>
      <c r="DC2" s="15" t="s">
        <v>17</v>
      </c>
      <c r="DD2" s="16" t="s">
        <v>18</v>
      </c>
      <c r="DE2" s="16" t="s">
        <v>24</v>
      </c>
      <c r="DF2" s="16" t="s">
        <v>25</v>
      </c>
      <c r="DG2" s="16" t="s">
        <v>26</v>
      </c>
      <c r="DH2" s="16" t="s">
        <v>27</v>
      </c>
      <c r="DI2" s="16" t="s">
        <v>28</v>
      </c>
      <c r="DJ2" s="19" t="s">
        <v>29</v>
      </c>
      <c r="DK2" s="16" t="s">
        <v>24</v>
      </c>
      <c r="DL2" s="16" t="s">
        <v>30</v>
      </c>
      <c r="DM2" s="17" t="s">
        <v>31</v>
      </c>
    </row>
    <row r="3" spans="1:117" ht="15.75" thickTop="1">
      <c r="A3" s="34"/>
      <c r="B3" s="34" t="s">
        <v>46</v>
      </c>
      <c r="C3" s="34"/>
      <c r="D3" s="34"/>
      <c r="E3" s="42"/>
      <c r="F3" s="35"/>
      <c r="G3" s="36"/>
      <c r="H3" s="37"/>
      <c r="I3" s="38"/>
      <c r="J3" s="33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7"/>
      <c r="W3" s="39"/>
      <c r="X3" s="34"/>
      <c r="Y3" s="34"/>
      <c r="Z3" s="40"/>
      <c r="AA3" s="42"/>
      <c r="AB3" s="33"/>
      <c r="AC3" s="34"/>
      <c r="AD3" s="34"/>
      <c r="AE3" s="34"/>
      <c r="AF3" s="34"/>
      <c r="AG3" s="34"/>
      <c r="AH3" s="34"/>
      <c r="AI3" s="34"/>
      <c r="AJ3" s="34"/>
      <c r="AK3" s="34"/>
      <c r="AL3" s="39"/>
      <c r="AM3" s="34"/>
      <c r="AN3" s="34"/>
      <c r="AO3" s="40"/>
      <c r="AP3" s="42"/>
      <c r="AQ3" s="33"/>
      <c r="AR3" s="34"/>
      <c r="AS3" s="34"/>
      <c r="AT3" s="34"/>
      <c r="AU3" s="34"/>
      <c r="AV3" s="34"/>
      <c r="AW3" s="34"/>
      <c r="AX3" s="34"/>
      <c r="AY3" s="34"/>
      <c r="AZ3" s="39"/>
      <c r="BA3" s="34"/>
      <c r="BB3" s="34"/>
      <c r="BC3" s="40"/>
      <c r="BD3" s="42"/>
      <c r="BE3" s="33"/>
      <c r="BF3" s="34"/>
      <c r="BG3" s="34"/>
      <c r="BH3" s="34"/>
      <c r="BI3" s="34"/>
      <c r="BJ3" s="34"/>
      <c r="BK3" s="34"/>
      <c r="BL3" s="34"/>
      <c r="BM3" s="34"/>
      <c r="BN3" s="39"/>
      <c r="BO3" s="34"/>
      <c r="BP3" s="34"/>
      <c r="BQ3" s="40"/>
      <c r="BR3" s="42"/>
      <c r="BS3" s="33"/>
      <c r="BT3" s="34"/>
      <c r="BU3" s="34"/>
      <c r="BV3" s="34"/>
      <c r="BW3" s="34"/>
      <c r="BX3" s="34"/>
      <c r="BY3" s="34"/>
      <c r="BZ3" s="34"/>
      <c r="CA3" s="34"/>
      <c r="CB3" s="39"/>
      <c r="CC3" s="34"/>
      <c r="CD3" s="34"/>
      <c r="CE3" s="40"/>
      <c r="CF3" s="42"/>
      <c r="CG3" s="33"/>
      <c r="CH3" s="34"/>
      <c r="CI3" s="34"/>
      <c r="CJ3" s="34"/>
      <c r="CK3" s="34"/>
      <c r="CL3" s="34"/>
      <c r="CM3" s="34"/>
      <c r="CN3" s="39"/>
      <c r="CO3" s="34"/>
      <c r="CP3" s="34"/>
      <c r="CQ3" s="40"/>
      <c r="CR3" s="33"/>
      <c r="CS3" s="34"/>
      <c r="CT3" s="34"/>
      <c r="CU3" s="34"/>
      <c r="CV3" s="34"/>
      <c r="CW3" s="34"/>
      <c r="CX3" s="34"/>
      <c r="CY3" s="39"/>
      <c r="CZ3" s="34"/>
      <c r="DA3" s="34"/>
      <c r="DB3" s="40"/>
      <c r="DC3" s="33"/>
      <c r="DD3" s="34"/>
      <c r="DE3" s="34"/>
      <c r="DF3" s="34"/>
      <c r="DG3" s="34"/>
      <c r="DH3" s="34"/>
      <c r="DI3" s="34"/>
      <c r="DJ3" s="39"/>
      <c r="DK3" s="34"/>
      <c r="DL3" s="34"/>
      <c r="DM3" s="40"/>
    </row>
    <row r="4" spans="1:117" ht="15">
      <c r="A4" s="14">
        <v>1</v>
      </c>
      <c r="B4" s="8" t="s">
        <v>40</v>
      </c>
      <c r="C4" s="29"/>
      <c r="D4" s="48" t="s">
        <v>44</v>
      </c>
      <c r="E4" s="44">
        <f>AA4+AP4+BD4+BR4</f>
        <v>385.79831932773106</v>
      </c>
      <c r="F4" s="50">
        <f>G4+H4+I4</f>
        <v>94.22</v>
      </c>
      <c r="G4" s="22">
        <f>W4+AL4+AZ4+BN4+CB4+CN4+CY4+DJ4</f>
        <v>94.22</v>
      </c>
      <c r="H4" s="7">
        <f>Y4+AN4+BB4+BP4+CD4+CP4+DA4+DL4</f>
        <v>0</v>
      </c>
      <c r="I4" s="24">
        <f>Q4+AF4+AT4+BH4+BV4+CI4+CT4+DE4</f>
        <v>0</v>
      </c>
      <c r="J4" s="12">
        <v>16.08</v>
      </c>
      <c r="K4" s="2"/>
      <c r="L4" s="2"/>
      <c r="M4" s="2"/>
      <c r="N4" s="2"/>
      <c r="O4" s="2"/>
      <c r="P4" s="2"/>
      <c r="Q4" s="3">
        <v>0</v>
      </c>
      <c r="R4" s="3"/>
      <c r="S4" s="3"/>
      <c r="T4" s="3"/>
      <c r="U4" s="3"/>
      <c r="V4" s="13"/>
      <c r="W4" s="6">
        <f>J4+K4+L4+M4+N4+O4+P4</f>
        <v>16.08</v>
      </c>
      <c r="X4" s="10">
        <f>Q4</f>
        <v>0</v>
      </c>
      <c r="Y4" s="3">
        <f>(R4*5)+(S4*10)+(T4*15)+(U4*10)+(V4*20)</f>
        <v>0</v>
      </c>
      <c r="Z4" s="11">
        <f>W4+X4+Y4</f>
        <v>16.08</v>
      </c>
      <c r="AA4" s="43">
        <f>(MIN(Z$4:Z$13)/Z4)*100</f>
        <v>100</v>
      </c>
      <c r="AB4" s="12">
        <v>36.13</v>
      </c>
      <c r="AC4" s="2"/>
      <c r="AD4" s="2"/>
      <c r="AE4" s="2"/>
      <c r="AF4" s="3"/>
      <c r="AG4" s="3"/>
      <c r="AH4" s="3"/>
      <c r="AI4" s="3"/>
      <c r="AJ4" s="3"/>
      <c r="AK4" s="3"/>
      <c r="AL4" s="6">
        <f>AB4+AC4+AD4+AE4</f>
        <v>36.13</v>
      </c>
      <c r="AM4" s="10">
        <f>AF4</f>
        <v>0</v>
      </c>
      <c r="AN4" s="3">
        <f>(AG4*5)+(AH4*10)+(AI4*15)+(AJ4*10)+(AK4*20)</f>
        <v>0</v>
      </c>
      <c r="AO4" s="11">
        <f>AL4+AM4+AN4</f>
        <v>36.13</v>
      </c>
      <c r="AP4" s="43">
        <f>(MIN(AO$4:AO$13)/AO4)*100</f>
        <v>100</v>
      </c>
      <c r="AQ4" s="12">
        <v>5.96</v>
      </c>
      <c r="AR4" s="2">
        <v>5.94</v>
      </c>
      <c r="AS4" s="2"/>
      <c r="AT4" s="3"/>
      <c r="AU4" s="3"/>
      <c r="AV4" s="3"/>
      <c r="AW4" s="3"/>
      <c r="AX4" s="3"/>
      <c r="AY4" s="3"/>
      <c r="AZ4" s="6">
        <f>AQ4+AR4+AS4</f>
        <v>11.9</v>
      </c>
      <c r="BA4" s="10">
        <f>AT4</f>
        <v>0</v>
      </c>
      <c r="BB4" s="3">
        <f>(AU4*5)+(AV4*10)+(AW4*15)+(AX4*10)+(AY4*20)</f>
        <v>0</v>
      </c>
      <c r="BC4" s="31">
        <f>AZ4+BA4+BB4</f>
        <v>11.9</v>
      </c>
      <c r="BD4" s="43">
        <f>(MIN(BC$4:BC$13)/BC4)*100</f>
        <v>85.7983193277311</v>
      </c>
      <c r="BE4" s="12">
        <v>30.11</v>
      </c>
      <c r="BF4" s="2"/>
      <c r="BG4" s="2"/>
      <c r="BH4" s="3">
        <v>0</v>
      </c>
      <c r="BI4" s="3"/>
      <c r="BJ4" s="3"/>
      <c r="BK4" s="3"/>
      <c r="BL4" s="3"/>
      <c r="BM4" s="3"/>
      <c r="BN4" s="6">
        <f>BE4+BF4+BG4</f>
        <v>30.11</v>
      </c>
      <c r="BO4" s="10">
        <f>BH4</f>
        <v>0</v>
      </c>
      <c r="BP4" s="3">
        <f>(BI4*5)+(BJ4*10)+(BK4*15)+(BL4*10)+(BM4*20)</f>
        <v>0</v>
      </c>
      <c r="BQ4" s="31">
        <f>BN4+BO4+BP4</f>
        <v>30.11</v>
      </c>
      <c r="BR4" s="43">
        <f>(MIN(BQ$4:BQ$13)/BQ4)*100</f>
        <v>100</v>
      </c>
      <c r="BS4" s="12"/>
      <c r="BT4" s="2"/>
      <c r="BU4" s="2"/>
      <c r="BV4" s="3"/>
      <c r="BW4" s="3"/>
      <c r="BX4" s="3"/>
      <c r="BY4" s="3"/>
      <c r="BZ4" s="3"/>
      <c r="CA4" s="3"/>
      <c r="CB4" s="6">
        <f>BS4+BT4+BU4</f>
        <v>0</v>
      </c>
      <c r="CC4" s="10">
        <f>BV4</f>
        <v>0</v>
      </c>
      <c r="CD4" s="3">
        <f>(BW4*5)+(BX4*10)+(BY4*15)+(BZ4*10)+(CA4*20)</f>
        <v>0</v>
      </c>
      <c r="CE4" s="11">
        <f>CB4+CC4+CD4</f>
        <v>0</v>
      </c>
      <c r="CF4" s="43" t="e">
        <f>(MIN(CE$4:CE$13)/CE4)*100</f>
        <v>#DIV/0!</v>
      </c>
      <c r="CG4" s="12"/>
      <c r="CH4" s="2"/>
      <c r="CI4" s="3"/>
      <c r="CJ4" s="3"/>
      <c r="CK4" s="3"/>
      <c r="CL4" s="3"/>
      <c r="CM4" s="3"/>
      <c r="CN4" s="6">
        <f>CG4+CH4</f>
        <v>0</v>
      </c>
      <c r="CO4" s="10">
        <f>CH4</f>
        <v>0</v>
      </c>
      <c r="CP4" s="3">
        <f>(CJ4*3)+(CK4*5)+(CL4*5)+(CM4*20)</f>
        <v>0</v>
      </c>
      <c r="CQ4" s="11">
        <f>CN4+CO4+CP4</f>
        <v>0</v>
      </c>
      <c r="CR4" s="12"/>
      <c r="CS4" s="2"/>
      <c r="CT4" s="3"/>
      <c r="CU4" s="3"/>
      <c r="CV4" s="3"/>
      <c r="CW4" s="3"/>
      <c r="CX4" s="3"/>
      <c r="CY4" s="6">
        <f>CR4+CS4</f>
        <v>0</v>
      </c>
      <c r="CZ4" s="10">
        <f>CS4</f>
        <v>0</v>
      </c>
      <c r="DA4" s="3">
        <f>(CU4*3)+(CV4*5)+(CW4*5)+(CX4*20)</f>
        <v>0</v>
      </c>
      <c r="DB4" s="11">
        <f>CY4+CZ4+DA4</f>
        <v>0</v>
      </c>
      <c r="DC4" s="12"/>
      <c r="DD4" s="2"/>
      <c r="DE4" s="3"/>
      <c r="DF4" s="3"/>
      <c r="DG4" s="3"/>
      <c r="DH4" s="3"/>
      <c r="DI4" s="3"/>
      <c r="DJ4" s="6">
        <f>DC4+DD4</f>
        <v>0</v>
      </c>
      <c r="DK4" s="10">
        <f>DD4</f>
        <v>0</v>
      </c>
      <c r="DL4" s="3">
        <f>(DF4*3)+(DG4*5)+(DH4*5)+(DI4*20)</f>
        <v>0</v>
      </c>
      <c r="DM4" s="11">
        <f>DJ4+DK4+DL4</f>
        <v>0</v>
      </c>
    </row>
    <row r="5" spans="1:117" ht="15">
      <c r="A5" s="14">
        <v>2</v>
      </c>
      <c r="B5" s="8" t="s">
        <v>42</v>
      </c>
      <c r="C5" s="29"/>
      <c r="D5" s="48" t="s">
        <v>44</v>
      </c>
      <c r="E5" s="44">
        <f>AA5+AP5+BD5+BR5</f>
        <v>322.36953149239184</v>
      </c>
      <c r="F5" s="50">
        <f>G5+H5+I5</f>
        <v>124.27000000000001</v>
      </c>
      <c r="G5" s="22">
        <f>W5+AL5+AZ5+BN5+CB5+CN5+CY5+DJ5</f>
        <v>122.27000000000001</v>
      </c>
      <c r="H5" s="7">
        <f>Y5+AN5+BB5+BP5+CD5+CP5+DA5+DL5</f>
        <v>0</v>
      </c>
      <c r="I5" s="24">
        <f>Q5+AF5+AT5+BH5+BV5+CI5+CT5+DE5</f>
        <v>2</v>
      </c>
      <c r="J5" s="12">
        <v>19.83</v>
      </c>
      <c r="K5" s="2"/>
      <c r="L5" s="2"/>
      <c r="M5" s="2"/>
      <c r="N5" s="2"/>
      <c r="O5" s="2"/>
      <c r="P5" s="2"/>
      <c r="Q5" s="3">
        <v>2</v>
      </c>
      <c r="R5" s="3"/>
      <c r="S5" s="3"/>
      <c r="T5" s="3"/>
      <c r="U5" s="3"/>
      <c r="V5" s="13"/>
      <c r="W5" s="6">
        <f>J5+K5+L5+M5+N5+O5+P5</f>
        <v>19.83</v>
      </c>
      <c r="X5" s="10">
        <f>Q5</f>
        <v>2</v>
      </c>
      <c r="Y5" s="3">
        <f>(R5*5)+(S5*10)+(T5*15)+(U5*10)+(V5*20)</f>
        <v>0</v>
      </c>
      <c r="Z5" s="11">
        <f>W5+X5+Y5</f>
        <v>21.83</v>
      </c>
      <c r="AA5" s="43">
        <f>(MIN(Z$4:Z$13)/Z5)*100</f>
        <v>73.66010077874485</v>
      </c>
      <c r="AB5" s="12">
        <v>56.89</v>
      </c>
      <c r="AC5" s="2"/>
      <c r="AD5" s="2"/>
      <c r="AE5" s="2"/>
      <c r="AF5" s="3"/>
      <c r="AG5" s="3"/>
      <c r="AH5" s="3"/>
      <c r="AI5" s="3"/>
      <c r="AJ5" s="3"/>
      <c r="AK5" s="3"/>
      <c r="AL5" s="6">
        <f>AB5+AC5+AD5+AE5</f>
        <v>56.89</v>
      </c>
      <c r="AM5" s="10">
        <f>AF5</f>
        <v>0</v>
      </c>
      <c r="AN5" s="3">
        <f>(AG5*5)+(AH5*10)+(AI5*15)+(AJ5*10)+(AK5*20)</f>
        <v>0</v>
      </c>
      <c r="AO5" s="11">
        <f>AL5+AM5+AN5</f>
        <v>56.89</v>
      </c>
      <c r="AP5" s="43">
        <f>(MIN(AO$4:AO$13)/AO5)*100</f>
        <v>63.50852522411672</v>
      </c>
      <c r="AQ5" s="12">
        <v>5.26</v>
      </c>
      <c r="AR5" s="2">
        <v>4.95</v>
      </c>
      <c r="AS5" s="2"/>
      <c r="AT5" s="3"/>
      <c r="AU5" s="3"/>
      <c r="AV5" s="3"/>
      <c r="AW5" s="3"/>
      <c r="AX5" s="3"/>
      <c r="AY5" s="3"/>
      <c r="AZ5" s="6">
        <f>AQ5+AR5+AS5</f>
        <v>10.21</v>
      </c>
      <c r="BA5" s="10">
        <f>AT5</f>
        <v>0</v>
      </c>
      <c r="BB5" s="3">
        <f>(AU5*5)+(AV5*10)+(AW5*15)+(AX5*10)+(AY5*20)</f>
        <v>0</v>
      </c>
      <c r="BC5" s="31">
        <f>AZ5+BA5+BB5</f>
        <v>10.21</v>
      </c>
      <c r="BD5" s="43">
        <f>(MIN(BC$4:BC$13)/BC5)*100</f>
        <v>100</v>
      </c>
      <c r="BE5" s="12">
        <v>35.34</v>
      </c>
      <c r="BF5" s="2"/>
      <c r="BG5" s="2"/>
      <c r="BH5" s="3">
        <v>0</v>
      </c>
      <c r="BI5" s="3"/>
      <c r="BJ5" s="3"/>
      <c r="BK5" s="3"/>
      <c r="BL5" s="3"/>
      <c r="BM5" s="3"/>
      <c r="BN5" s="6">
        <f>BE5+BF5+BG5</f>
        <v>35.34</v>
      </c>
      <c r="BO5" s="10">
        <f>BH5</f>
        <v>0</v>
      </c>
      <c r="BP5" s="3">
        <f>(BI5*5)+(BJ5*10)+(BK5*15)+(BL5*10)+(BM5*20)</f>
        <v>0</v>
      </c>
      <c r="BQ5" s="31">
        <f>BN5+BO5+BP5</f>
        <v>35.34</v>
      </c>
      <c r="BR5" s="43">
        <f>(MIN(BQ$4:BQ$13)/BQ5)*100</f>
        <v>85.20090548953027</v>
      </c>
      <c r="BS5" s="12"/>
      <c r="BT5" s="2"/>
      <c r="BU5" s="2"/>
      <c r="BV5" s="3"/>
      <c r="BW5" s="3"/>
      <c r="BX5" s="3"/>
      <c r="BY5" s="3"/>
      <c r="BZ5" s="3"/>
      <c r="CA5" s="3"/>
      <c r="CB5" s="6">
        <f>BS5+BT5+BU5</f>
        <v>0</v>
      </c>
      <c r="CC5" s="10">
        <f>BV5</f>
        <v>0</v>
      </c>
      <c r="CD5" s="3">
        <f>(BW5*5)+(BX5*10)+(BY5*15)+(BZ5*10)+(CA5*20)</f>
        <v>0</v>
      </c>
      <c r="CE5" s="11">
        <f>CB5+CC5+CD5</f>
        <v>0</v>
      </c>
      <c r="CF5" s="43" t="e">
        <f>(MIN(CE$4:CE$13)/CE5)*100</f>
        <v>#DIV/0!</v>
      </c>
      <c r="CG5" s="12"/>
      <c r="CH5" s="2"/>
      <c r="CI5" s="3"/>
      <c r="CJ5" s="3"/>
      <c r="CK5" s="3"/>
      <c r="CL5" s="3"/>
      <c r="CM5" s="3"/>
      <c r="CN5" s="6">
        <f>CG5+CH5</f>
        <v>0</v>
      </c>
      <c r="CO5" s="10">
        <f>CH5</f>
        <v>0</v>
      </c>
      <c r="CP5" s="3">
        <f>(CJ5*3)+(CK5*5)+(CL5*5)+(CM5*20)</f>
        <v>0</v>
      </c>
      <c r="CQ5" s="11">
        <f>CN5+CO5+CP5</f>
        <v>0</v>
      </c>
      <c r="CR5" s="12"/>
      <c r="CS5" s="2"/>
      <c r="CT5" s="3"/>
      <c r="CU5" s="3"/>
      <c r="CV5" s="3"/>
      <c r="CW5" s="3"/>
      <c r="CX5" s="3"/>
      <c r="CY5" s="6">
        <f>CR5+CS5</f>
        <v>0</v>
      </c>
      <c r="CZ5" s="10">
        <f>CS5</f>
        <v>0</v>
      </c>
      <c r="DA5" s="3">
        <f>(CU5*3)+(CV5*5)+(CW5*5)+(CX5*20)</f>
        <v>0</v>
      </c>
      <c r="DB5" s="11">
        <f>CY5+CZ5+DA5</f>
        <v>0</v>
      </c>
      <c r="DC5" s="12"/>
      <c r="DD5" s="2"/>
      <c r="DE5" s="3"/>
      <c r="DF5" s="3"/>
      <c r="DG5" s="3"/>
      <c r="DH5" s="3"/>
      <c r="DI5" s="3"/>
      <c r="DJ5" s="6">
        <f>DC5+DD5</f>
        <v>0</v>
      </c>
      <c r="DK5" s="10">
        <f>DD5</f>
        <v>0</v>
      </c>
      <c r="DL5" s="3">
        <f>(DF5*3)+(DG5*5)+(DH5*5)+(DI5*20)</f>
        <v>0</v>
      </c>
      <c r="DM5" s="11">
        <f>DJ5+DK5+DL5</f>
        <v>0</v>
      </c>
    </row>
    <row r="6" spans="1:117" ht="15">
      <c r="A6" s="14">
        <v>3</v>
      </c>
      <c r="B6" s="8" t="s">
        <v>41</v>
      </c>
      <c r="C6" s="29"/>
      <c r="D6" s="48" t="s">
        <v>44</v>
      </c>
      <c r="E6" s="44">
        <f>AA6+AP6+BD6+BR6</f>
        <v>291.6988693521097</v>
      </c>
      <c r="F6" s="50">
        <f>G6+H6+I6</f>
        <v>128.8</v>
      </c>
      <c r="G6" s="22">
        <f>W6+AL6+AZ6+BN6+CB6+CN6+CY6+DJ6</f>
        <v>124.8</v>
      </c>
      <c r="H6" s="7">
        <f>Y6+AN6+BB6+BP6+CD6+CP6+DA6+DL6</f>
        <v>0</v>
      </c>
      <c r="I6" s="24">
        <f>Q6+AF6+AT6+BH6+BV6+CI6+CT6+DE6</f>
        <v>4</v>
      </c>
      <c r="J6" s="12">
        <v>22.59</v>
      </c>
      <c r="K6" s="2"/>
      <c r="L6" s="2"/>
      <c r="M6" s="2"/>
      <c r="N6" s="2"/>
      <c r="O6" s="2"/>
      <c r="P6" s="2"/>
      <c r="Q6" s="3">
        <v>4</v>
      </c>
      <c r="R6" s="3"/>
      <c r="S6" s="3"/>
      <c r="T6" s="3"/>
      <c r="U6" s="3"/>
      <c r="V6" s="13"/>
      <c r="W6" s="6">
        <f>J6+K6+L6+M6+N6+O6+P6</f>
        <v>22.59</v>
      </c>
      <c r="X6" s="10">
        <f>Q6</f>
        <v>4</v>
      </c>
      <c r="Y6" s="3">
        <f>(R6*5)+(S6*10)+(T6*15)+(U6*10)+(V6*20)</f>
        <v>0</v>
      </c>
      <c r="Z6" s="11">
        <f>W6+X6+Y6</f>
        <v>26.59</v>
      </c>
      <c r="AA6" s="43">
        <f>(MIN(Z$4:Z$13)/Z6)*100</f>
        <v>60.47386235426851</v>
      </c>
      <c r="AB6" s="12">
        <v>49.08</v>
      </c>
      <c r="AC6" s="2"/>
      <c r="AD6" s="2"/>
      <c r="AE6" s="2"/>
      <c r="AF6" s="3"/>
      <c r="AG6" s="3"/>
      <c r="AH6" s="3"/>
      <c r="AI6" s="3"/>
      <c r="AJ6" s="3"/>
      <c r="AK6" s="3"/>
      <c r="AL6" s="6">
        <f>AB6+AC6+AD6+AE6</f>
        <v>49.08</v>
      </c>
      <c r="AM6" s="10">
        <f>AF6</f>
        <v>0</v>
      </c>
      <c r="AN6" s="3">
        <f>(AG6*5)+(AH6*10)+(AI6*15)+(AJ6*10)+(AK6*20)</f>
        <v>0</v>
      </c>
      <c r="AO6" s="11">
        <f>AL6+AM6+AN6</f>
        <v>49.08</v>
      </c>
      <c r="AP6" s="43">
        <f>(MIN(AO$4:AO$13)/AO6)*100</f>
        <v>73.61450692746537</v>
      </c>
      <c r="AQ6" s="12">
        <v>6.39</v>
      </c>
      <c r="AR6" s="2">
        <v>5.74</v>
      </c>
      <c r="AS6" s="2"/>
      <c r="AT6" s="3"/>
      <c r="AU6" s="3"/>
      <c r="AV6" s="3"/>
      <c r="AW6" s="3"/>
      <c r="AX6" s="3"/>
      <c r="AY6" s="3"/>
      <c r="AZ6" s="6">
        <f>AQ6+AR6+AS6</f>
        <v>12.129999999999999</v>
      </c>
      <c r="BA6" s="10">
        <f>AT6</f>
        <v>0</v>
      </c>
      <c r="BB6" s="3">
        <f>(AU6*5)+(AV6*10)+(AW6*15)+(AX6*10)+(AY6*20)</f>
        <v>0</v>
      </c>
      <c r="BC6" s="31">
        <f>AZ6+BA6+BB6</f>
        <v>12.129999999999999</v>
      </c>
      <c r="BD6" s="43">
        <f>(MIN(BC$4:BC$13)/BC6)*100</f>
        <v>84.17147568013192</v>
      </c>
      <c r="BE6" s="12">
        <v>41</v>
      </c>
      <c r="BF6" s="2"/>
      <c r="BG6" s="2"/>
      <c r="BH6" s="3">
        <v>0</v>
      </c>
      <c r="BI6" s="3"/>
      <c r="BJ6" s="3"/>
      <c r="BK6" s="3"/>
      <c r="BL6" s="3"/>
      <c r="BM6" s="3"/>
      <c r="BN6" s="6">
        <f>BE6+BF6+BG6</f>
        <v>41</v>
      </c>
      <c r="BO6" s="10">
        <f>BH6</f>
        <v>0</v>
      </c>
      <c r="BP6" s="3">
        <f>(BI6*5)+(BJ6*10)+(BK6*15)+(BL6*10)+(BM6*20)</f>
        <v>0</v>
      </c>
      <c r="BQ6" s="31">
        <f>BN6+BO6+BP6</f>
        <v>41</v>
      </c>
      <c r="BR6" s="43">
        <f>(MIN(BQ$4:BQ$13)/BQ6)*100</f>
        <v>73.4390243902439</v>
      </c>
      <c r="BS6" s="12"/>
      <c r="BT6" s="2"/>
      <c r="BU6" s="2"/>
      <c r="BV6" s="3"/>
      <c r="BW6" s="3"/>
      <c r="BX6" s="3"/>
      <c r="BY6" s="3"/>
      <c r="BZ6" s="3"/>
      <c r="CA6" s="3"/>
      <c r="CB6" s="6">
        <f>BS6+BT6+BU6</f>
        <v>0</v>
      </c>
      <c r="CC6" s="10">
        <f>BV6</f>
        <v>0</v>
      </c>
      <c r="CD6" s="3">
        <f>(BW6*5)+(BX6*10)+(BY6*15)+(BZ6*10)+(CA6*20)</f>
        <v>0</v>
      </c>
      <c r="CE6" s="11">
        <f>CB6+CC6+CD6</f>
        <v>0</v>
      </c>
      <c r="CF6" s="43" t="e">
        <f>(MIN(CE$4:CE$13)/CE6)*100</f>
        <v>#DIV/0!</v>
      </c>
      <c r="CG6" s="12"/>
      <c r="CH6" s="2"/>
      <c r="CI6" s="3"/>
      <c r="CJ6" s="3"/>
      <c r="CK6" s="3"/>
      <c r="CL6" s="3"/>
      <c r="CM6" s="3"/>
      <c r="CN6" s="6">
        <f>CG6+CH6</f>
        <v>0</v>
      </c>
      <c r="CO6" s="10">
        <f>CH6</f>
        <v>0</v>
      </c>
      <c r="CP6" s="3">
        <f>(CJ6*3)+(CK6*5)+(CL6*5)+(CM6*20)</f>
        <v>0</v>
      </c>
      <c r="CQ6" s="11">
        <f>CN6+CO6+CP6</f>
        <v>0</v>
      </c>
      <c r="CR6" s="12"/>
      <c r="CS6" s="2"/>
      <c r="CT6" s="3"/>
      <c r="CU6" s="3"/>
      <c r="CV6" s="3"/>
      <c r="CW6" s="3"/>
      <c r="CX6" s="3"/>
      <c r="CY6" s="6">
        <f>CR6+CS6</f>
        <v>0</v>
      </c>
      <c r="CZ6" s="10">
        <f>CS6</f>
        <v>0</v>
      </c>
      <c r="DA6" s="3">
        <f>(CU6*3)+(CV6*5)+(CW6*5)+(CX6*20)</f>
        <v>0</v>
      </c>
      <c r="DB6" s="11">
        <f>CY6+CZ6+DA6</f>
        <v>0</v>
      </c>
      <c r="DC6" s="12"/>
      <c r="DD6" s="2"/>
      <c r="DE6" s="3"/>
      <c r="DF6" s="3"/>
      <c r="DG6" s="3"/>
      <c r="DH6" s="3"/>
      <c r="DI6" s="3"/>
      <c r="DJ6" s="6">
        <f>DC6+DD6</f>
        <v>0</v>
      </c>
      <c r="DK6" s="10">
        <f>DD6</f>
        <v>0</v>
      </c>
      <c r="DL6" s="3">
        <f>(DF6*3)+(DG6*5)+(DH6*5)+(DI6*20)</f>
        <v>0</v>
      </c>
      <c r="DM6" s="11">
        <f>DJ6+DK6+DL6</f>
        <v>0</v>
      </c>
    </row>
    <row r="7" spans="1:117" ht="15">
      <c r="A7" s="14">
        <v>4</v>
      </c>
      <c r="B7" s="8" t="s">
        <v>33</v>
      </c>
      <c r="C7" s="29"/>
      <c r="D7" s="48" t="s">
        <v>44</v>
      </c>
      <c r="E7" s="44">
        <f>AA7+AP7+BD7+BR7</f>
        <v>241.0250798259487</v>
      </c>
      <c r="F7" s="50">
        <f>G7+H7+I7</f>
        <v>171.2</v>
      </c>
      <c r="G7" s="22">
        <f>W7+AL7+AZ7+BN7+CB7+CN7+CY7+DJ7</f>
        <v>167.2</v>
      </c>
      <c r="H7" s="7">
        <f>Y7+AN7+BB7+BP7+CD7+CP7+DA7+DL7</f>
        <v>0</v>
      </c>
      <c r="I7" s="24">
        <f>Q7+AF7+AT7+BH7+BV7+CI7+CT7+DE7</f>
        <v>4</v>
      </c>
      <c r="J7" s="12">
        <v>28.13</v>
      </c>
      <c r="K7" s="2"/>
      <c r="L7" s="2"/>
      <c r="M7" s="2"/>
      <c r="N7" s="2"/>
      <c r="O7" s="2"/>
      <c r="P7" s="2"/>
      <c r="Q7" s="3">
        <v>4</v>
      </c>
      <c r="R7" s="3"/>
      <c r="S7" s="3"/>
      <c r="T7" s="3"/>
      <c r="U7" s="3"/>
      <c r="V7" s="13"/>
      <c r="W7" s="6">
        <f>J7+K7+L7+M7+N7+O7+P7</f>
        <v>28.13</v>
      </c>
      <c r="X7" s="10">
        <f>Q7</f>
        <v>4</v>
      </c>
      <c r="Y7" s="3">
        <f>(R7*5)+(S7*10)+(T7*15)+(U7*10)+(V7*20)</f>
        <v>0</v>
      </c>
      <c r="Z7" s="11">
        <f>W7+X7+Y7</f>
        <v>32.129999999999995</v>
      </c>
      <c r="AA7" s="43">
        <f>(MIN(Z$4:Z$13)/Z7)*100</f>
        <v>50.04668534080299</v>
      </c>
      <c r="AB7" s="12">
        <v>75.28</v>
      </c>
      <c r="AC7" s="2"/>
      <c r="AD7" s="2"/>
      <c r="AE7" s="2"/>
      <c r="AF7" s="3"/>
      <c r="AG7" s="3"/>
      <c r="AH7" s="3"/>
      <c r="AI7" s="3"/>
      <c r="AJ7" s="3"/>
      <c r="AK7" s="3"/>
      <c r="AL7" s="6">
        <f>AB7+AC7+AD7+AE7</f>
        <v>75.28</v>
      </c>
      <c r="AM7" s="10">
        <f>AF7</f>
        <v>0</v>
      </c>
      <c r="AN7" s="3">
        <f>(AG7*5)+(AH7*10)+(AI7*15)+(AJ7*10)+(AK7*20)</f>
        <v>0</v>
      </c>
      <c r="AO7" s="11">
        <f>AL7+AM7+AN7</f>
        <v>75.28</v>
      </c>
      <c r="AP7" s="43">
        <f>(MIN(AO$4:AO$13)/AO7)*100</f>
        <v>47.994155154091395</v>
      </c>
      <c r="AQ7" s="12">
        <v>6.15</v>
      </c>
      <c r="AR7" s="2">
        <v>5.89</v>
      </c>
      <c r="AS7" s="2"/>
      <c r="AT7" s="3"/>
      <c r="AU7" s="3"/>
      <c r="AV7" s="3"/>
      <c r="AW7" s="3"/>
      <c r="AX7" s="3"/>
      <c r="AY7" s="3"/>
      <c r="AZ7" s="6">
        <f>AQ7+AR7+AS7</f>
        <v>12.04</v>
      </c>
      <c r="BA7" s="10">
        <f>AT7</f>
        <v>0</v>
      </c>
      <c r="BB7" s="3">
        <f>(AU7*5)+(AV7*10)+(AW7*15)+(AX7*10)+(AY7*20)</f>
        <v>0</v>
      </c>
      <c r="BC7" s="31">
        <f>AZ7+BA7+BB7</f>
        <v>12.04</v>
      </c>
      <c r="BD7" s="43">
        <f>(MIN(BC$4:BC$13)/BC7)*100</f>
        <v>84.80066445182726</v>
      </c>
      <c r="BE7" s="12">
        <v>51.75</v>
      </c>
      <c r="BF7" s="2"/>
      <c r="BG7" s="2"/>
      <c r="BH7" s="3">
        <v>0</v>
      </c>
      <c r="BI7" s="3"/>
      <c r="BJ7" s="3"/>
      <c r="BK7" s="3"/>
      <c r="BL7" s="3"/>
      <c r="BM7" s="3"/>
      <c r="BN7" s="6">
        <f>BE7+BF7+BG7</f>
        <v>51.75</v>
      </c>
      <c r="BO7" s="10">
        <f>BH7</f>
        <v>0</v>
      </c>
      <c r="BP7" s="3">
        <f>(BI7*5)+(BJ7*10)+(BK7*15)+(BL7*10)+(BM7*20)</f>
        <v>0</v>
      </c>
      <c r="BQ7" s="31">
        <f>BN7+BO7+BP7</f>
        <v>51.75</v>
      </c>
      <c r="BR7" s="43">
        <f>(MIN(BQ$4:BQ$13)/BQ7)*100</f>
        <v>58.18357487922705</v>
      </c>
      <c r="BS7" s="12"/>
      <c r="BT7" s="2"/>
      <c r="BU7" s="2"/>
      <c r="BV7" s="3"/>
      <c r="BW7" s="3"/>
      <c r="BX7" s="3"/>
      <c r="BY7" s="3"/>
      <c r="BZ7" s="3"/>
      <c r="CA7" s="3"/>
      <c r="CB7" s="6">
        <f>BS7+BT7+BU7</f>
        <v>0</v>
      </c>
      <c r="CC7" s="10">
        <f>BV7</f>
        <v>0</v>
      </c>
      <c r="CD7" s="3">
        <f>(BW7*5)+(BX7*10)+(BY7*15)+(BZ7*10)+(CA7*20)</f>
        <v>0</v>
      </c>
      <c r="CE7" s="11">
        <f>CB7+CC7+CD7</f>
        <v>0</v>
      </c>
      <c r="CF7" s="43" t="e">
        <f>(MIN(CE$4:CE$13)/CE7)*100</f>
        <v>#DIV/0!</v>
      </c>
      <c r="CG7" s="12"/>
      <c r="CH7" s="2"/>
      <c r="CI7" s="3"/>
      <c r="CJ7" s="3"/>
      <c r="CK7" s="3"/>
      <c r="CL7" s="3"/>
      <c r="CM7" s="3"/>
      <c r="CN7" s="6">
        <f>CG7+CH7</f>
        <v>0</v>
      </c>
      <c r="CO7" s="10">
        <f>CH7</f>
        <v>0</v>
      </c>
      <c r="CP7" s="3">
        <f>(CJ7*3)+(CK7*5)+(CL7*5)+(CM7*20)</f>
        <v>0</v>
      </c>
      <c r="CQ7" s="11">
        <f>CN7+CO7+CP7</f>
        <v>0</v>
      </c>
      <c r="CR7" s="12"/>
      <c r="CS7" s="2"/>
      <c r="CT7" s="3"/>
      <c r="CU7" s="3"/>
      <c r="CV7" s="3"/>
      <c r="CW7" s="3"/>
      <c r="CX7" s="3"/>
      <c r="CY7" s="6">
        <f>CR7+CS7</f>
        <v>0</v>
      </c>
      <c r="CZ7" s="10">
        <f>CS7</f>
        <v>0</v>
      </c>
      <c r="DA7" s="3">
        <f>(CU7*3)+(CV7*5)+(CW7*5)+(CX7*20)</f>
        <v>0</v>
      </c>
      <c r="DB7" s="11">
        <f>CY7+CZ7+DA7</f>
        <v>0</v>
      </c>
      <c r="DC7" s="12"/>
      <c r="DD7" s="2"/>
      <c r="DE7" s="3"/>
      <c r="DF7" s="3"/>
      <c r="DG7" s="3"/>
      <c r="DH7" s="3"/>
      <c r="DI7" s="3"/>
      <c r="DJ7" s="6">
        <f>DC7+DD7</f>
        <v>0</v>
      </c>
      <c r="DK7" s="10">
        <f>DD7</f>
        <v>0</v>
      </c>
      <c r="DL7" s="3">
        <f>(DF7*3)+(DG7*5)+(DH7*5)+(DI7*20)</f>
        <v>0</v>
      </c>
      <c r="DM7" s="11">
        <f>DJ7+DK7+DL7</f>
        <v>0</v>
      </c>
    </row>
    <row r="8" spans="1:117" ht="15">
      <c r="A8" s="14"/>
      <c r="B8" s="47" t="s">
        <v>45</v>
      </c>
      <c r="C8" s="29"/>
      <c r="D8" s="48"/>
      <c r="E8" s="44"/>
      <c r="F8" s="50"/>
      <c r="G8" s="22"/>
      <c r="H8" s="7"/>
      <c r="I8" s="24"/>
      <c r="J8" s="12"/>
      <c r="K8" s="2"/>
      <c r="L8" s="2"/>
      <c r="M8" s="2"/>
      <c r="N8" s="2"/>
      <c r="O8" s="2"/>
      <c r="P8" s="2"/>
      <c r="Q8" s="3"/>
      <c r="R8" s="3"/>
      <c r="S8" s="3"/>
      <c r="T8" s="3"/>
      <c r="U8" s="3"/>
      <c r="V8" s="13"/>
      <c r="W8" s="6"/>
      <c r="X8" s="10"/>
      <c r="Y8" s="3"/>
      <c r="Z8" s="11"/>
      <c r="AA8" s="43"/>
      <c r="AB8" s="12"/>
      <c r="AC8" s="2"/>
      <c r="AD8" s="2"/>
      <c r="AE8" s="2"/>
      <c r="AF8" s="3"/>
      <c r="AG8" s="3"/>
      <c r="AH8" s="3"/>
      <c r="AI8" s="3"/>
      <c r="AJ8" s="3"/>
      <c r="AK8" s="3"/>
      <c r="AL8" s="6"/>
      <c r="AM8" s="10"/>
      <c r="AN8" s="3"/>
      <c r="AO8" s="11"/>
      <c r="AP8" s="43"/>
      <c r="AQ8" s="12"/>
      <c r="AR8" s="2"/>
      <c r="AS8" s="2"/>
      <c r="AT8" s="3"/>
      <c r="AU8" s="3"/>
      <c r="AV8" s="3"/>
      <c r="AW8" s="3"/>
      <c r="AX8" s="3"/>
      <c r="AY8" s="3"/>
      <c r="AZ8" s="6"/>
      <c r="BA8" s="10"/>
      <c r="BB8" s="3"/>
      <c r="BC8" s="31"/>
      <c r="BD8" s="43"/>
      <c r="BE8" s="12"/>
      <c r="BF8" s="2"/>
      <c r="BG8" s="2"/>
      <c r="BH8" s="3"/>
      <c r="BI8" s="3"/>
      <c r="BJ8" s="3"/>
      <c r="BK8" s="3"/>
      <c r="BL8" s="3"/>
      <c r="BM8" s="3"/>
      <c r="BN8" s="6"/>
      <c r="BO8" s="10"/>
      <c r="BP8" s="3"/>
      <c r="BQ8" s="31"/>
      <c r="BR8" s="43"/>
      <c r="BS8" s="12"/>
      <c r="BT8" s="2"/>
      <c r="BU8" s="2"/>
      <c r="BV8" s="3"/>
      <c r="BW8" s="3"/>
      <c r="BX8" s="3"/>
      <c r="BY8" s="3"/>
      <c r="BZ8" s="3"/>
      <c r="CA8" s="3"/>
      <c r="CB8" s="6"/>
      <c r="CC8" s="10"/>
      <c r="CD8" s="3"/>
      <c r="CE8" s="11"/>
      <c r="CF8" s="43"/>
      <c r="CG8" s="12"/>
      <c r="CH8" s="2"/>
      <c r="CI8" s="3"/>
      <c r="CJ8" s="3"/>
      <c r="CK8" s="3"/>
      <c r="CL8" s="3"/>
      <c r="CM8" s="3"/>
      <c r="CN8" s="6"/>
      <c r="CO8" s="10"/>
      <c r="CP8" s="3"/>
      <c r="CQ8" s="11"/>
      <c r="CR8" s="12"/>
      <c r="CS8" s="2"/>
      <c r="CT8" s="3"/>
      <c r="CU8" s="3"/>
      <c r="CV8" s="3"/>
      <c r="CW8" s="3"/>
      <c r="CX8" s="3"/>
      <c r="CY8" s="6"/>
      <c r="CZ8" s="10"/>
      <c r="DA8" s="3"/>
      <c r="DB8" s="11"/>
      <c r="DC8" s="12"/>
      <c r="DD8" s="2"/>
      <c r="DE8" s="3"/>
      <c r="DF8" s="3"/>
      <c r="DG8" s="3"/>
      <c r="DH8" s="3"/>
      <c r="DI8" s="3"/>
      <c r="DJ8" s="6"/>
      <c r="DK8" s="10"/>
      <c r="DL8" s="3"/>
      <c r="DM8" s="11"/>
    </row>
    <row r="9" spans="1:117" ht="15">
      <c r="A9" s="14">
        <v>1</v>
      </c>
      <c r="B9" s="8" t="s">
        <v>47</v>
      </c>
      <c r="C9" s="9"/>
      <c r="D9" s="9" t="s">
        <v>43</v>
      </c>
      <c r="E9" s="44">
        <f>AA9+AP9+BD9+BR9</f>
        <v>210.68117240170375</v>
      </c>
      <c r="F9" s="50">
        <f>G9+H9+I9</f>
        <v>174.45999999999998</v>
      </c>
      <c r="G9" s="22">
        <f>W9+AL9+AZ9+BN9+CB9+CN9+CY9+DJ9</f>
        <v>160.45999999999998</v>
      </c>
      <c r="H9" s="7">
        <f>Y9+AN9+BB9+BP9+CD9+CP9+DA9+DL9</f>
        <v>5</v>
      </c>
      <c r="I9" s="24">
        <f>Q9+AF9+AT9+BH9+BV9+CI9+CT9+DE9</f>
        <v>9</v>
      </c>
      <c r="J9" s="12">
        <v>22.53</v>
      </c>
      <c r="K9" s="2"/>
      <c r="L9" s="2"/>
      <c r="M9" s="2"/>
      <c r="N9" s="2"/>
      <c r="O9" s="2"/>
      <c r="P9" s="2"/>
      <c r="Q9" s="3">
        <v>8</v>
      </c>
      <c r="R9" s="3"/>
      <c r="S9" s="3"/>
      <c r="T9" s="3"/>
      <c r="U9" s="3"/>
      <c r="V9" s="13"/>
      <c r="W9" s="6">
        <f>J9+K9+L9+M9+N9+O9+P9</f>
        <v>22.53</v>
      </c>
      <c r="X9" s="10">
        <f>Q9</f>
        <v>8</v>
      </c>
      <c r="Y9" s="3">
        <f>(R9*5)+(S9*10)+(T9*15)+(U9*10)+(V9*20)</f>
        <v>0</v>
      </c>
      <c r="Z9" s="31">
        <f>W9+X9+Y9</f>
        <v>30.53</v>
      </c>
      <c r="AA9" s="43">
        <f>(MIN(Z$4:Z$13)/Z9)*100</f>
        <v>52.66950540452014</v>
      </c>
      <c r="AB9" s="32">
        <v>54.63</v>
      </c>
      <c r="AC9" s="2"/>
      <c r="AD9" s="2"/>
      <c r="AE9" s="2"/>
      <c r="AF9" s="3">
        <v>1</v>
      </c>
      <c r="AG9" s="3">
        <v>1</v>
      </c>
      <c r="AH9" s="3"/>
      <c r="AI9" s="3"/>
      <c r="AJ9" s="3"/>
      <c r="AK9" s="3"/>
      <c r="AL9" s="6">
        <f>AB9+AC9+AD9+AE9</f>
        <v>54.63</v>
      </c>
      <c r="AM9" s="10">
        <f>AF9</f>
        <v>1</v>
      </c>
      <c r="AN9" s="3">
        <f>(AG9*5)+(AH9*10)+(AI9*15)+(AJ9*10)+(AK9*20)</f>
        <v>5</v>
      </c>
      <c r="AO9" s="31">
        <f>AL9+AM9+AN9</f>
        <v>60.63</v>
      </c>
      <c r="AP9" s="43">
        <f>(MIN(AO$4:AO$13)/AO9)*100</f>
        <v>59.59096157017978</v>
      </c>
      <c r="AQ9" s="12">
        <v>13.93</v>
      </c>
      <c r="AR9" s="2">
        <v>6.18</v>
      </c>
      <c r="AS9" s="2"/>
      <c r="AT9" s="3"/>
      <c r="AU9" s="3"/>
      <c r="AV9" s="3"/>
      <c r="AW9" s="3"/>
      <c r="AX9" s="3"/>
      <c r="AY9" s="3"/>
      <c r="AZ9" s="6">
        <f>AQ9+AR9+AS9</f>
        <v>20.11</v>
      </c>
      <c r="BA9" s="10">
        <f>AT9</f>
        <v>0</v>
      </c>
      <c r="BB9" s="3">
        <f>(AU9*5)+(AV9*10)+(AW9*15)+(AX9*10)+(AY9*20)</f>
        <v>0</v>
      </c>
      <c r="BC9" s="31">
        <f>AZ9+BA9+BB9</f>
        <v>20.11</v>
      </c>
      <c r="BD9" s="43">
        <f>(MIN(BC$4:BC$13)/BC9)*100</f>
        <v>50.77076081551467</v>
      </c>
      <c r="BE9" s="12">
        <v>63.19</v>
      </c>
      <c r="BF9" s="2"/>
      <c r="BG9" s="2"/>
      <c r="BH9" s="3">
        <v>0</v>
      </c>
      <c r="BI9" s="3"/>
      <c r="BJ9" s="3"/>
      <c r="BK9" s="3"/>
      <c r="BL9" s="3"/>
      <c r="BM9" s="3"/>
      <c r="BN9" s="6">
        <f>BE9+BF9+BG9</f>
        <v>63.19</v>
      </c>
      <c r="BO9" s="10">
        <f>BH9</f>
        <v>0</v>
      </c>
      <c r="BP9" s="3">
        <f>(BI9*5)+(BJ9*10)+(BK9*15)+(BL9*10)+(BM9*20)</f>
        <v>0</v>
      </c>
      <c r="BQ9" s="31">
        <f>BN9+BO9+BP9</f>
        <v>63.19</v>
      </c>
      <c r="BR9" s="43">
        <f>(MIN(BQ$4:BQ$13)/BQ9)*100</f>
        <v>47.64994461148916</v>
      </c>
      <c r="BS9" s="12"/>
      <c r="BT9" s="2"/>
      <c r="BU9" s="2"/>
      <c r="BV9" s="3"/>
      <c r="BW9" s="3"/>
      <c r="BX9" s="3"/>
      <c r="BY9" s="3"/>
      <c r="BZ9" s="3"/>
      <c r="CA9" s="3"/>
      <c r="CB9" s="6">
        <f>BS9+BT9+BU9</f>
        <v>0</v>
      </c>
      <c r="CC9" s="10">
        <f>BV9</f>
        <v>0</v>
      </c>
      <c r="CD9" s="3">
        <f>(BW9*5)+(BX9*10)+(BY9*15)+(BZ9*10)+(CA9*20)</f>
        <v>0</v>
      </c>
      <c r="CE9" s="11">
        <f>CB9+CC9+CD9</f>
        <v>0</v>
      </c>
      <c r="CF9" s="46" t="e">
        <f>(MIN(CE$4:CE$13)/CE9)*100</f>
        <v>#DIV/0!</v>
      </c>
      <c r="CG9" s="12"/>
      <c r="CH9" s="2"/>
      <c r="CI9" s="3"/>
      <c r="CJ9" s="3"/>
      <c r="CK9" s="3"/>
      <c r="CL9" s="3"/>
      <c r="CM9" s="3"/>
      <c r="CN9" s="6">
        <f>CG9+CH9</f>
        <v>0</v>
      </c>
      <c r="CO9" s="10">
        <f>CH9</f>
        <v>0</v>
      </c>
      <c r="CP9" s="3">
        <f>(CJ9*3)+(CK9*5)+(CL9*5)+(CM9*20)</f>
        <v>0</v>
      </c>
      <c r="CQ9" s="11">
        <f>CN9+CO9+CP9</f>
        <v>0</v>
      </c>
      <c r="CR9" s="12"/>
      <c r="CS9" s="2"/>
      <c r="CT9" s="3"/>
      <c r="CU9" s="3"/>
      <c r="CV9" s="3"/>
      <c r="CW9" s="3"/>
      <c r="CX9" s="3"/>
      <c r="CY9" s="6">
        <f>CR9+CS9</f>
        <v>0</v>
      </c>
      <c r="CZ9" s="10">
        <f>CS9</f>
        <v>0</v>
      </c>
      <c r="DA9" s="3">
        <f>(CU9*3)+(CV9*5)+(CW9*5)+(CX9*20)</f>
        <v>0</v>
      </c>
      <c r="DB9" s="11">
        <f>CY9+CZ9+DA9</f>
        <v>0</v>
      </c>
      <c r="DC9" s="12"/>
      <c r="DD9" s="2"/>
      <c r="DE9" s="3"/>
      <c r="DF9" s="3"/>
      <c r="DG9" s="3"/>
      <c r="DH9" s="3"/>
      <c r="DI9" s="3"/>
      <c r="DJ9" s="6">
        <f>DC9+DD9</f>
        <v>0</v>
      </c>
      <c r="DK9" s="10">
        <f>DD9</f>
        <v>0</v>
      </c>
      <c r="DL9" s="3">
        <f>(DF9*3)+(DG9*5)+(DH9*5)+(DI9*20)</f>
        <v>0</v>
      </c>
      <c r="DM9" s="11">
        <f>DJ9+DK9+DL9</f>
        <v>0</v>
      </c>
    </row>
    <row r="10" spans="1:117" ht="15">
      <c r="A10" s="14">
        <v>2</v>
      </c>
      <c r="B10" s="8" t="s">
        <v>39</v>
      </c>
      <c r="C10" s="9"/>
      <c r="D10" s="9" t="s">
        <v>43</v>
      </c>
      <c r="E10" s="44">
        <f>AA10+AP10+BD10+BR10</f>
        <v>163.71904930357334</v>
      </c>
      <c r="F10" s="50">
        <f>G10+H10+I10</f>
        <v>219.95999999999998</v>
      </c>
      <c r="G10" s="22">
        <f>W10+AL10+AZ10+BN10+CB10+CN10+CY10+DJ10</f>
        <v>195.95999999999998</v>
      </c>
      <c r="H10" s="7">
        <f>Y10+AN10+BB10+BP10+CD10+CP10+DA10+DL10</f>
        <v>0</v>
      </c>
      <c r="I10" s="24">
        <f>Q10+AF10+AT10+BH10+BV10+CI10+CT10+DE10</f>
        <v>24</v>
      </c>
      <c r="J10" s="12">
        <v>25.38</v>
      </c>
      <c r="K10" s="2"/>
      <c r="L10" s="2"/>
      <c r="M10" s="2"/>
      <c r="N10" s="2"/>
      <c r="O10" s="2"/>
      <c r="P10" s="2"/>
      <c r="Q10" s="3">
        <v>20</v>
      </c>
      <c r="R10" s="3"/>
      <c r="S10" s="3"/>
      <c r="T10" s="3"/>
      <c r="U10" s="3"/>
      <c r="V10" s="13"/>
      <c r="W10" s="6">
        <f>J10+K10+L10+M10+N10+O10+P10</f>
        <v>25.38</v>
      </c>
      <c r="X10" s="10">
        <f>Q10</f>
        <v>20</v>
      </c>
      <c r="Y10" s="3">
        <f>(R10*5)+(S10*10)+(T10*15)+(U10*10)+(V10*20)</f>
        <v>0</v>
      </c>
      <c r="Z10" s="11">
        <f>W10+X10+Y10</f>
        <v>45.379999999999995</v>
      </c>
      <c r="AA10" s="43">
        <f>(MIN(Z$4:Z$13)/Z10)*100</f>
        <v>35.43411194358748</v>
      </c>
      <c r="AB10" s="12">
        <v>82.14</v>
      </c>
      <c r="AC10" s="2"/>
      <c r="AD10" s="2"/>
      <c r="AE10" s="2"/>
      <c r="AF10" s="3">
        <v>1</v>
      </c>
      <c r="AG10" s="3"/>
      <c r="AH10" s="3"/>
      <c r="AI10" s="3"/>
      <c r="AJ10" s="3"/>
      <c r="AK10" s="3"/>
      <c r="AL10" s="6">
        <f>AB10+AC10+AD10+AE10</f>
        <v>82.14</v>
      </c>
      <c r="AM10" s="10">
        <f>AF10</f>
        <v>1</v>
      </c>
      <c r="AN10" s="3">
        <f>(AG10*5)+(AH10*10)+(AI10*15)+(AJ10*10)+(AK10*20)</f>
        <v>0</v>
      </c>
      <c r="AO10" s="11">
        <f>AL10+AM10+AN10</f>
        <v>83.14</v>
      </c>
      <c r="AP10" s="43">
        <f>(MIN(AO$4:AO$13)/AO10)*100</f>
        <v>43.45681982198701</v>
      </c>
      <c r="AQ10" s="12">
        <v>13.66</v>
      </c>
      <c r="AR10" s="2">
        <v>12.93</v>
      </c>
      <c r="AS10" s="2"/>
      <c r="AT10" s="3"/>
      <c r="AU10" s="3"/>
      <c r="AV10" s="3"/>
      <c r="AW10" s="3"/>
      <c r="AX10" s="3"/>
      <c r="AY10" s="3"/>
      <c r="AZ10" s="6">
        <f>AQ10+AR10+AS10</f>
        <v>26.59</v>
      </c>
      <c r="BA10" s="10">
        <f>AT10</f>
        <v>0</v>
      </c>
      <c r="BB10" s="3">
        <f>(AU10*5)+(AV10*10)+(AW10*15)+(AX10*10)+(AY10*20)</f>
        <v>0</v>
      </c>
      <c r="BC10" s="11">
        <f>AZ10+BA10+BB10</f>
        <v>26.59</v>
      </c>
      <c r="BD10" s="43">
        <f>(MIN(BC$4:BC$13)/BC10)*100</f>
        <v>38.39789394509214</v>
      </c>
      <c r="BE10" s="12">
        <v>61.85</v>
      </c>
      <c r="BF10" s="2"/>
      <c r="BG10" s="2"/>
      <c r="BH10" s="3">
        <v>3</v>
      </c>
      <c r="BI10" s="3"/>
      <c r="BJ10" s="3"/>
      <c r="BK10" s="3"/>
      <c r="BL10" s="3"/>
      <c r="BM10" s="3"/>
      <c r="BN10" s="6">
        <f>BE10+BF10+BG10</f>
        <v>61.85</v>
      </c>
      <c r="BO10" s="10">
        <f>BH10</f>
        <v>3</v>
      </c>
      <c r="BP10" s="3">
        <f>(BI10*5)+(BJ10*10)+(BK10*15)+(BL10*10)+(BM10*20)</f>
        <v>0</v>
      </c>
      <c r="BQ10" s="11">
        <f>BN10+BO10+BP10</f>
        <v>64.85</v>
      </c>
      <c r="BR10" s="43">
        <f>(MIN(BQ$4:BQ$13)/BQ10)*100</f>
        <v>46.430223592906714</v>
      </c>
      <c r="BS10" s="12"/>
      <c r="BT10" s="2"/>
      <c r="BU10" s="2"/>
      <c r="BV10" s="3"/>
      <c r="BW10" s="3"/>
      <c r="BX10" s="3"/>
      <c r="BY10" s="3"/>
      <c r="BZ10" s="3"/>
      <c r="CA10" s="3"/>
      <c r="CB10" s="6">
        <f>BS10+BT10+BU10</f>
        <v>0</v>
      </c>
      <c r="CC10" s="10">
        <f>BV10</f>
        <v>0</v>
      </c>
      <c r="CD10" s="3">
        <f>(BW10*5)+(BX10*10)+(BY10*15)+(BZ10*10)+(CA10*20)</f>
        <v>0</v>
      </c>
      <c r="CE10" s="11">
        <f>CB10+CC10+CD10</f>
        <v>0</v>
      </c>
      <c r="CF10" s="43" t="e">
        <f>(MIN(CE$4:CE$13)/CE10)*100</f>
        <v>#DIV/0!</v>
      </c>
      <c r="CG10" s="12"/>
      <c r="CH10" s="2"/>
      <c r="CI10" s="3"/>
      <c r="CJ10" s="3"/>
      <c r="CK10" s="3"/>
      <c r="CL10" s="3"/>
      <c r="CM10" s="3"/>
      <c r="CN10" s="6">
        <f>CG10+CH10</f>
        <v>0</v>
      </c>
      <c r="CO10" s="10">
        <f>CH10</f>
        <v>0</v>
      </c>
      <c r="CP10" s="3">
        <f>(CJ10*3)+(CK10*5)+(CL10*5)+(CM10*20)</f>
        <v>0</v>
      </c>
      <c r="CQ10" s="11">
        <f>CN10+CO10+CP10</f>
        <v>0</v>
      </c>
      <c r="CR10" s="12"/>
      <c r="CS10" s="2"/>
      <c r="CT10" s="3"/>
      <c r="CU10" s="3"/>
      <c r="CV10" s="3"/>
      <c r="CW10" s="3"/>
      <c r="CX10" s="3"/>
      <c r="CY10" s="6">
        <f>CR10+CS10</f>
        <v>0</v>
      </c>
      <c r="CZ10" s="10">
        <f>CS10</f>
        <v>0</v>
      </c>
      <c r="DA10" s="3">
        <f>(CU10*3)+(CV10*5)+(CW10*5)+(CX10*20)</f>
        <v>0</v>
      </c>
      <c r="DB10" s="11">
        <f>CY10+CZ10+DA10</f>
        <v>0</v>
      </c>
      <c r="DC10" s="12"/>
      <c r="DD10" s="2"/>
      <c r="DE10" s="3"/>
      <c r="DF10" s="3"/>
      <c r="DG10" s="3"/>
      <c r="DH10" s="3"/>
      <c r="DI10" s="3"/>
      <c r="DJ10" s="6">
        <f>DC10+DD10</f>
        <v>0</v>
      </c>
      <c r="DK10" s="10">
        <f>DD10</f>
        <v>0</v>
      </c>
      <c r="DL10" s="3">
        <f>(DF10*3)+(DG10*5)+(DH10*5)+(DI10*20)</f>
        <v>0</v>
      </c>
      <c r="DM10" s="11">
        <f>DJ10+DK10+DL10</f>
        <v>0</v>
      </c>
    </row>
    <row r="11" spans="1:117" ht="15">
      <c r="A11" s="14">
        <v>3</v>
      </c>
      <c r="B11" s="8" t="s">
        <v>48</v>
      </c>
      <c r="C11" s="9"/>
      <c r="D11" s="9" t="s">
        <v>43</v>
      </c>
      <c r="E11" s="44">
        <f>AA11+AP11+BD11+BR11</f>
        <v>156.24179045530087</v>
      </c>
      <c r="F11" s="50">
        <f>G11+H11+I11</f>
        <v>226.59</v>
      </c>
      <c r="G11" s="22">
        <f>W11+AL11+AZ11+BN11+CB11+CN11+CY11+DJ11</f>
        <v>222.59</v>
      </c>
      <c r="H11" s="7">
        <f>Y11+AN11+BB11+BP11+CD11+CP11+DA11+DL11</f>
        <v>0</v>
      </c>
      <c r="I11" s="24">
        <f>Q11+AF11+AT11+BH11+BV11+CI11+CT11+DE11</f>
        <v>4</v>
      </c>
      <c r="J11" s="12">
        <v>37.48</v>
      </c>
      <c r="K11" s="2"/>
      <c r="L11" s="2"/>
      <c r="M11" s="2"/>
      <c r="N11" s="2"/>
      <c r="O11" s="2"/>
      <c r="P11" s="2"/>
      <c r="Q11" s="3">
        <v>4</v>
      </c>
      <c r="R11" s="3"/>
      <c r="S11" s="3"/>
      <c r="T11" s="3"/>
      <c r="U11" s="3"/>
      <c r="V11" s="13"/>
      <c r="W11" s="6">
        <f>J11+K11+L11+M11+N11+O11+P11</f>
        <v>37.48</v>
      </c>
      <c r="X11" s="10">
        <f>Q11</f>
        <v>4</v>
      </c>
      <c r="Y11" s="3">
        <f>(R11*5)+(S11*10)+(T11*15)+(U11*10)+(V11*20)</f>
        <v>0</v>
      </c>
      <c r="Z11" s="11">
        <f>W11+X11+Y11</f>
        <v>41.48</v>
      </c>
      <c r="AA11" s="43">
        <f>(MIN(Z$4:Z$13)/Z11)*100</f>
        <v>38.76567020250723</v>
      </c>
      <c r="AB11" s="12">
        <v>77.31</v>
      </c>
      <c r="AC11" s="2"/>
      <c r="AD11" s="2"/>
      <c r="AE11" s="2"/>
      <c r="AF11" s="3">
        <v>0</v>
      </c>
      <c r="AG11" s="3"/>
      <c r="AH11" s="3"/>
      <c r="AI11" s="3"/>
      <c r="AJ11" s="3"/>
      <c r="AK11" s="3"/>
      <c r="AL11" s="6">
        <f>AB11+AC11+AD11+AE11</f>
        <v>77.31</v>
      </c>
      <c r="AM11" s="10">
        <f>AF11</f>
        <v>0</v>
      </c>
      <c r="AN11" s="3">
        <f>(AG11*5)+(AH11*10)+(AI11*15)+(AJ11*10)+(AK11*20)</f>
        <v>0</v>
      </c>
      <c r="AO11" s="11">
        <f>AL11+AM11+AN11</f>
        <v>77.31</v>
      </c>
      <c r="AP11" s="43">
        <f>(MIN(AO$4:AO$13)/AO11)*100</f>
        <v>46.73392834044755</v>
      </c>
      <c r="AQ11" s="12">
        <v>20.15</v>
      </c>
      <c r="AR11" s="2">
        <v>25.25</v>
      </c>
      <c r="AS11" s="2"/>
      <c r="AT11" s="3"/>
      <c r="AU11" s="3"/>
      <c r="AV11" s="3"/>
      <c r="AW11" s="3"/>
      <c r="AX11" s="3"/>
      <c r="AY11" s="3"/>
      <c r="AZ11" s="6">
        <f>AQ11+AR11+AS11</f>
        <v>45.4</v>
      </c>
      <c r="BA11" s="10">
        <f>AT11</f>
        <v>0</v>
      </c>
      <c r="BB11" s="3">
        <f>(AU11*5)+(AV11*10)+(AW11*15)+(AX11*10)+(AY11*20)</f>
        <v>0</v>
      </c>
      <c r="BC11" s="31">
        <f>AZ11+BA11+BB11</f>
        <v>45.4</v>
      </c>
      <c r="BD11" s="43">
        <f>(MIN(BC$4:BC$13)/BC11)*100</f>
        <v>22.48898678414097</v>
      </c>
      <c r="BE11" s="12">
        <v>62.4</v>
      </c>
      <c r="BF11" s="2"/>
      <c r="BG11" s="2"/>
      <c r="BH11" s="3">
        <v>0</v>
      </c>
      <c r="BI11" s="3"/>
      <c r="BJ11" s="3"/>
      <c r="BK11" s="3"/>
      <c r="BL11" s="3"/>
      <c r="BM11" s="3"/>
      <c r="BN11" s="6">
        <f>BE11+BF11+BG11</f>
        <v>62.4</v>
      </c>
      <c r="BO11" s="10">
        <f>BH11</f>
        <v>0</v>
      </c>
      <c r="BP11" s="3">
        <f>(BI11*5)+(BJ11*10)+(BK11*15)+(BL11*10)+(BM11*20)</f>
        <v>0</v>
      </c>
      <c r="BQ11" s="11">
        <f>BN11+BO11+BP11</f>
        <v>62.4</v>
      </c>
      <c r="BR11" s="43">
        <f>(MIN(BQ$4:BQ$13)/BQ11)*100</f>
        <v>48.25320512820513</v>
      </c>
      <c r="BS11" s="12"/>
      <c r="BT11" s="2"/>
      <c r="BU11" s="2"/>
      <c r="BV11" s="3"/>
      <c r="BW11" s="3"/>
      <c r="BX11" s="3"/>
      <c r="BY11" s="3"/>
      <c r="BZ11" s="3"/>
      <c r="CA11" s="3"/>
      <c r="CB11" s="6">
        <f>BS11+BT11+BU11</f>
        <v>0</v>
      </c>
      <c r="CC11" s="10">
        <f>BV11</f>
        <v>0</v>
      </c>
      <c r="CD11" s="3">
        <f>(BW11*5)+(BX11*10)+(BY11*15)+(BZ11*10)+(CA11*20)</f>
        <v>0</v>
      </c>
      <c r="CE11" s="11">
        <f>CB11+CC11+CD11</f>
        <v>0</v>
      </c>
      <c r="CF11" s="43" t="e">
        <f>(MIN(CE$4:CE$13)/CE11)*100</f>
        <v>#DIV/0!</v>
      </c>
      <c r="CG11" s="12"/>
      <c r="CH11" s="2"/>
      <c r="CI11" s="3"/>
      <c r="CJ11" s="3"/>
      <c r="CK11" s="3"/>
      <c r="CL11" s="3"/>
      <c r="CM11" s="3"/>
      <c r="CN11" s="6">
        <f>CG11+CH11</f>
        <v>0</v>
      </c>
      <c r="CO11" s="10">
        <f>CH11</f>
        <v>0</v>
      </c>
      <c r="CP11" s="3">
        <f>(CJ11*3)+(CK11*5)+(CL11*5)+(CM11*20)</f>
        <v>0</v>
      </c>
      <c r="CQ11" s="11">
        <f>CN11+CO11+CP11</f>
        <v>0</v>
      </c>
      <c r="CR11" s="12"/>
      <c r="CS11" s="2"/>
      <c r="CT11" s="3"/>
      <c r="CU11" s="3"/>
      <c r="CV11" s="3"/>
      <c r="CW11" s="3"/>
      <c r="CX11" s="3"/>
      <c r="CY11" s="6">
        <f>CR11+CS11</f>
        <v>0</v>
      </c>
      <c r="CZ11" s="10">
        <f>CS11</f>
        <v>0</v>
      </c>
      <c r="DA11" s="3">
        <f>(CU11*3)+(CV11*5)+(CW11*5)+(CX11*20)</f>
        <v>0</v>
      </c>
      <c r="DB11" s="11">
        <f>CY11+CZ11+DA11</f>
        <v>0</v>
      </c>
      <c r="DC11" s="12"/>
      <c r="DD11" s="2"/>
      <c r="DE11" s="3"/>
      <c r="DF11" s="3"/>
      <c r="DG11" s="3"/>
      <c r="DH11" s="3"/>
      <c r="DI11" s="3"/>
      <c r="DJ11" s="6">
        <f>DC11+DD11</f>
        <v>0</v>
      </c>
      <c r="DK11" s="10">
        <f>DD11</f>
        <v>0</v>
      </c>
      <c r="DL11" s="3">
        <f>(DF11*3)+(DG11*5)+(DH11*5)+(DI11*20)</f>
        <v>0</v>
      </c>
      <c r="DM11" s="11">
        <f>DJ11+DK11+DL11</f>
        <v>0</v>
      </c>
    </row>
    <row r="12" spans="1:117" ht="15">
      <c r="A12" s="14"/>
      <c r="B12" s="47" t="s">
        <v>32</v>
      </c>
      <c r="C12" s="9"/>
      <c r="D12" s="9"/>
      <c r="E12" s="44"/>
      <c r="F12" s="50"/>
      <c r="G12" s="22"/>
      <c r="H12" s="7"/>
      <c r="I12" s="24"/>
      <c r="J12" s="12"/>
      <c r="K12" s="2"/>
      <c r="L12" s="2"/>
      <c r="M12" s="2"/>
      <c r="N12" s="2"/>
      <c r="O12" s="2"/>
      <c r="P12" s="2"/>
      <c r="Q12" s="3"/>
      <c r="R12" s="3"/>
      <c r="S12" s="3"/>
      <c r="T12" s="3"/>
      <c r="U12" s="3"/>
      <c r="V12" s="13"/>
      <c r="W12" s="6"/>
      <c r="X12" s="10"/>
      <c r="Y12" s="3"/>
      <c r="Z12" s="11"/>
      <c r="AA12" s="43"/>
      <c r="AB12" s="12"/>
      <c r="AC12" s="2"/>
      <c r="AD12" s="2"/>
      <c r="AE12" s="2"/>
      <c r="AF12" s="3"/>
      <c r="AG12" s="3"/>
      <c r="AH12" s="3"/>
      <c r="AI12" s="3"/>
      <c r="AJ12" s="3"/>
      <c r="AK12" s="3"/>
      <c r="AL12" s="6"/>
      <c r="AM12" s="10"/>
      <c r="AN12" s="3"/>
      <c r="AO12" s="11"/>
      <c r="AP12" s="43"/>
      <c r="AQ12" s="12"/>
      <c r="AR12" s="2"/>
      <c r="AS12" s="2"/>
      <c r="AT12" s="3"/>
      <c r="AU12" s="3"/>
      <c r="AV12" s="3"/>
      <c r="AW12" s="3"/>
      <c r="AX12" s="3"/>
      <c r="AY12" s="3"/>
      <c r="AZ12" s="6"/>
      <c r="BA12" s="10"/>
      <c r="BB12" s="3"/>
      <c r="BC12" s="31"/>
      <c r="BD12" s="43"/>
      <c r="BE12" s="12"/>
      <c r="BF12" s="2"/>
      <c r="BG12" s="2"/>
      <c r="BH12" s="3"/>
      <c r="BI12" s="3"/>
      <c r="BJ12" s="3"/>
      <c r="BK12" s="3"/>
      <c r="BL12" s="3"/>
      <c r="BM12" s="3"/>
      <c r="BN12" s="6"/>
      <c r="BO12" s="10"/>
      <c r="BP12" s="3"/>
      <c r="BQ12" s="11"/>
      <c r="BR12" s="43"/>
      <c r="BS12" s="12"/>
      <c r="BT12" s="2"/>
      <c r="BU12" s="2"/>
      <c r="BV12" s="3"/>
      <c r="BW12" s="3"/>
      <c r="BX12" s="3"/>
      <c r="BY12" s="3"/>
      <c r="BZ12" s="3"/>
      <c r="CA12" s="3"/>
      <c r="CB12" s="6"/>
      <c r="CC12" s="10"/>
      <c r="CD12" s="3"/>
      <c r="CE12" s="11"/>
      <c r="CF12" s="43"/>
      <c r="CG12" s="12"/>
      <c r="CH12" s="2"/>
      <c r="CI12" s="3"/>
      <c r="CJ12" s="3"/>
      <c r="CK12" s="3"/>
      <c r="CL12" s="3"/>
      <c r="CM12" s="3"/>
      <c r="CN12" s="6"/>
      <c r="CO12" s="10"/>
      <c r="CP12" s="3"/>
      <c r="CQ12" s="11"/>
      <c r="CR12" s="12"/>
      <c r="CS12" s="2"/>
      <c r="CT12" s="3"/>
      <c r="CU12" s="3"/>
      <c r="CV12" s="3"/>
      <c r="CW12" s="3"/>
      <c r="CX12" s="3"/>
      <c r="CY12" s="6"/>
      <c r="CZ12" s="10"/>
      <c r="DA12" s="3"/>
      <c r="DB12" s="11"/>
      <c r="DC12" s="12"/>
      <c r="DD12" s="2"/>
      <c r="DE12" s="3"/>
      <c r="DF12" s="3"/>
      <c r="DG12" s="3"/>
      <c r="DH12" s="3"/>
      <c r="DI12" s="3"/>
      <c r="DJ12" s="6"/>
      <c r="DK12" s="10"/>
      <c r="DL12" s="3"/>
      <c r="DM12" s="11"/>
    </row>
    <row r="13" spans="1:117" ht="15">
      <c r="A13" s="14">
        <v>1</v>
      </c>
      <c r="B13" s="8" t="s">
        <v>49</v>
      </c>
      <c r="C13" s="49"/>
      <c r="D13" s="48" t="s">
        <v>32</v>
      </c>
      <c r="E13" s="44">
        <f>AA13+AP13+BD13+BR13</f>
        <v>307.88996300126445</v>
      </c>
      <c r="F13" s="50">
        <f>G13+H13+I13</f>
        <v>137.57</v>
      </c>
      <c r="G13" s="22">
        <f>W13+AL13+AZ13+BN13+CB13+CN13+CY13+DJ13</f>
        <v>120.57</v>
      </c>
      <c r="H13" s="7">
        <f>Y13+AN13+BB13+BP13+CD13+CP13+DA13+DL13</f>
        <v>10</v>
      </c>
      <c r="I13" s="30">
        <f>Q13+AF13+AT13+BH13+BV13+CI13+CT13+DE13</f>
        <v>7</v>
      </c>
      <c r="J13" s="12">
        <v>18.23</v>
      </c>
      <c r="K13" s="2"/>
      <c r="L13" s="2"/>
      <c r="M13" s="2"/>
      <c r="N13" s="2"/>
      <c r="O13" s="2"/>
      <c r="P13" s="2"/>
      <c r="Q13" s="3">
        <v>1</v>
      </c>
      <c r="R13" s="3"/>
      <c r="S13" s="3"/>
      <c r="T13" s="3"/>
      <c r="U13" s="3"/>
      <c r="V13" s="13"/>
      <c r="W13" s="6">
        <f>J13+K13+L13+M13+N13+O13+P13</f>
        <v>18.23</v>
      </c>
      <c r="X13" s="10">
        <f>Q13</f>
        <v>1</v>
      </c>
      <c r="Y13" s="3">
        <f>(R13*5)+(S13*10)+(T13*15)+(U13*10)+(V13*20)</f>
        <v>0</v>
      </c>
      <c r="Z13" s="31">
        <f>W13+X13+Y13</f>
        <v>19.23</v>
      </c>
      <c r="AA13" s="43">
        <f>(MIN(Z$4:Z$13)/Z13)*100</f>
        <v>83.61934477379094</v>
      </c>
      <c r="AB13" s="12">
        <v>45.33</v>
      </c>
      <c r="AC13" s="2"/>
      <c r="AD13" s="2"/>
      <c r="AE13" s="2"/>
      <c r="AF13" s="3">
        <v>0</v>
      </c>
      <c r="AG13" s="3"/>
      <c r="AH13" s="3"/>
      <c r="AI13" s="3"/>
      <c r="AJ13" s="3"/>
      <c r="AK13" s="3"/>
      <c r="AL13" s="6">
        <f>AB13+AC13+AD13+AE13</f>
        <v>45.33</v>
      </c>
      <c r="AM13" s="10">
        <f>AF13</f>
        <v>0</v>
      </c>
      <c r="AN13" s="3">
        <f>(AG13*5)+(AH13*10)+(AI13*15)+(AJ13*10)+(AK13*20)</f>
        <v>0</v>
      </c>
      <c r="AO13" s="11">
        <f>AL13+AM13+AN13</f>
        <v>45.33</v>
      </c>
      <c r="AP13" s="43">
        <f>(MIN(AO$4:AO$13)/AO13)*100</f>
        <v>79.70439002867859</v>
      </c>
      <c r="AQ13" s="12">
        <v>5.69</v>
      </c>
      <c r="AR13" s="2">
        <v>4.91</v>
      </c>
      <c r="AS13" s="2"/>
      <c r="AT13" s="3"/>
      <c r="AU13" s="3"/>
      <c r="AV13" s="3"/>
      <c r="AW13" s="3"/>
      <c r="AX13" s="3"/>
      <c r="AY13" s="3"/>
      <c r="AZ13" s="6">
        <f>AQ13+AR13+AS13</f>
        <v>10.600000000000001</v>
      </c>
      <c r="BA13" s="10">
        <f>AT13</f>
        <v>0</v>
      </c>
      <c r="BB13" s="3">
        <f>(AU13*5)+(AV13*10)+(AW13*15)+(AX13*10)+(AY13*20)</f>
        <v>0</v>
      </c>
      <c r="BC13" s="11">
        <f>AZ13+BA13+BB13</f>
        <v>10.600000000000001</v>
      </c>
      <c r="BD13" s="43">
        <f>(MIN(BC$4:BC$13)/BC13)*100</f>
        <v>96.32075471698113</v>
      </c>
      <c r="BE13" s="12">
        <v>46.41</v>
      </c>
      <c r="BF13" s="2"/>
      <c r="BG13" s="2"/>
      <c r="BH13" s="3">
        <v>6</v>
      </c>
      <c r="BI13" s="3">
        <v>2</v>
      </c>
      <c r="BJ13" s="3"/>
      <c r="BK13" s="3"/>
      <c r="BL13" s="3"/>
      <c r="BM13" s="3"/>
      <c r="BN13" s="6">
        <f>BE13+BF13+BG13</f>
        <v>46.41</v>
      </c>
      <c r="BO13" s="10">
        <f>BH13</f>
        <v>6</v>
      </c>
      <c r="BP13" s="3">
        <f>(BI13*5)+(BJ13*10)+(BK13*15)+(BL13*10)+(BM13*20)</f>
        <v>10</v>
      </c>
      <c r="BQ13" s="31">
        <f>BN13+BO13+BP13</f>
        <v>62.41</v>
      </c>
      <c r="BR13" s="43">
        <f>(MIN(BQ$4:BQ$13)/BQ13)*100</f>
        <v>48.24547348181381</v>
      </c>
      <c r="BS13" s="12"/>
      <c r="BT13" s="2"/>
      <c r="BU13" s="2"/>
      <c r="BV13" s="3"/>
      <c r="BW13" s="3"/>
      <c r="BX13" s="3"/>
      <c r="BY13" s="3"/>
      <c r="BZ13" s="3"/>
      <c r="CA13" s="3"/>
      <c r="CB13" s="6">
        <f>BS13+BT13+BU13</f>
        <v>0</v>
      </c>
      <c r="CC13" s="10">
        <f>BV13</f>
        <v>0</v>
      </c>
      <c r="CD13" s="3">
        <f>(BW13*5)+(BX13*10)+(BY13*15)+(BZ13*10)+(CA13*20)</f>
        <v>0</v>
      </c>
      <c r="CE13" s="11">
        <f>CB13+CC13+CD13</f>
        <v>0</v>
      </c>
      <c r="CF13" s="43" t="e">
        <f>(MIN(CE$4:CE$13)/CE13)*100</f>
        <v>#DIV/0!</v>
      </c>
      <c r="CG13" s="12"/>
      <c r="CH13" s="2"/>
      <c r="CI13" s="3"/>
      <c r="CJ13" s="3"/>
      <c r="CK13" s="3"/>
      <c r="CL13" s="3"/>
      <c r="CM13" s="3"/>
      <c r="CN13" s="6">
        <f>CG13+CH13</f>
        <v>0</v>
      </c>
      <c r="CO13" s="10">
        <f>CH13</f>
        <v>0</v>
      </c>
      <c r="CP13" s="3">
        <f>(CJ13*3)+(CK13*5)+(CL13*5)+(CM13*20)</f>
        <v>0</v>
      </c>
      <c r="CQ13" s="11">
        <f>CN13+CO13+CP13</f>
        <v>0</v>
      </c>
      <c r="CR13" s="12"/>
      <c r="CS13" s="2"/>
      <c r="CT13" s="3"/>
      <c r="CU13" s="3"/>
      <c r="CV13" s="3"/>
      <c r="CW13" s="3"/>
      <c r="CX13" s="3"/>
      <c r="CY13" s="6">
        <f>CR13+CS13</f>
        <v>0</v>
      </c>
      <c r="CZ13" s="10">
        <f>CS13</f>
        <v>0</v>
      </c>
      <c r="DA13" s="3">
        <f>(CU13*3)+(CV13*5)+(CW13*5)+(CX13*20)</f>
        <v>0</v>
      </c>
      <c r="DB13" s="11">
        <f>CY13+CZ13+DA13</f>
        <v>0</v>
      </c>
      <c r="DC13" s="12"/>
      <c r="DD13" s="2"/>
      <c r="DE13" s="3"/>
      <c r="DF13" s="3"/>
      <c r="DG13" s="3"/>
      <c r="DH13" s="3"/>
      <c r="DI13" s="3"/>
      <c r="DJ13" s="6">
        <f>DC13+DD13</f>
        <v>0</v>
      </c>
      <c r="DK13" s="10">
        <f>DD13</f>
        <v>0</v>
      </c>
      <c r="DL13" s="3">
        <f>(DF13*3)+(DG13*5)+(DH13*5)+(DI13*20)</f>
        <v>0</v>
      </c>
      <c r="DM13" s="11">
        <f>DJ13+DK13+DL13</f>
        <v>0</v>
      </c>
    </row>
  </sheetData>
  <sheetProtection/>
  <printOptions gridLines="1"/>
  <pageMargins left="0.25" right="0.25" top="0.5" bottom="0.25" header="0.5" footer="0.5"/>
  <pageSetup horizontalDpi="600" verticalDpi="600" orientation="portrait" r:id="rId1"/>
  <headerFooter alignWithMargins="0">
    <oddHeader>&amp;CPage &amp;P&amp;RIDPA Match Scoring Spreadsheet (X-Large)</oddHeader>
  </headerFooter>
  <colBreaks count="1" manualBreakCount="1">
    <brk id="45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</dc:creator>
  <cp:keywords/>
  <dc:description/>
  <cp:lastModifiedBy>SAH</cp:lastModifiedBy>
  <cp:lastPrinted>2011-08-06T22:50:12Z</cp:lastPrinted>
  <dcterms:created xsi:type="dcterms:W3CDTF">2010-05-02T17:04:59Z</dcterms:created>
  <dcterms:modified xsi:type="dcterms:W3CDTF">2012-10-15T02:23:30Z</dcterms:modified>
  <cp:category/>
  <cp:version/>
  <cp:contentType/>
  <cp:contentStatus/>
</cp:coreProperties>
</file>