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<sst xmlns="http://schemas.openxmlformats.org/spreadsheetml/2006/main" count="175" uniqueCount="64">
  <si>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</si>
  <si>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</si>
  <si>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</si>
  <si>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</si>
  <si>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</si>
  <si>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</si>
  <si>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</si>
  <si>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</si>
  <si>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</si>
  <si>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</si>
  <si>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</si>
  <si>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</si>
  <si>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</si>
  <si>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</si>
  <si>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</si>
  <si>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</si>
  <si>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</si>
  <si>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</si>
  <si>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</si>
  <si>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</si>
  <si>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</si>
  <si>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</si>
  <si>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</si>
  <si>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</si>
  <si>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</si>
  <si>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</si>
  <si>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</si>
  <si>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</si>
  <si>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</si>
  <si>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</si>
  <si>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</si>
  <si>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</si>
  <si>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</si>
  <si>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</si>
  <si>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</si>
  <si>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</si>
  <si>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</si>
  <si>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</si>
  <si>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</si>
  <si>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</si>
  <si>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Juan M</t>
  </si>
  <si>
    <t>SSP</t>
  </si>
  <si>
    <t>Kevin F</t>
  </si>
  <si>
    <t>Ryan W</t>
  </si>
  <si>
    <t>Kenny H</t>
  </si>
  <si>
    <t>CDP</t>
  </si>
  <si>
    <t>Dave J</t>
  </si>
  <si>
    <t>Andre M</t>
  </si>
  <si>
    <t>John W</t>
  </si>
  <si>
    <t>ESP</t>
  </si>
  <si>
    <t>Gary R</t>
  </si>
  <si>
    <t>Ken T</t>
  </si>
  <si>
    <t>Grady S</t>
  </si>
  <si>
    <t>Steve C</t>
  </si>
  <si>
    <t>Dave S</t>
  </si>
  <si>
    <t>Rich N</t>
  </si>
  <si>
    <t>Eric D</t>
  </si>
  <si>
    <t>Mike B</t>
  </si>
  <si>
    <t>Ian V</t>
  </si>
  <si>
    <t>Michael C</t>
  </si>
  <si>
    <t>Mark P</t>
  </si>
  <si>
    <t>Kirk S</t>
  </si>
  <si>
    <t>John C</t>
  </si>
  <si>
    <t>Ryan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</si>
</sst>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medium"/>
      <top/>
      <bottom/>
    </border>
    <border>
      <left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20" borderId="0" xfId="0" applyNumberFormat="1" applyFont="1" applyFill="1" applyBorder="1" applyAlignment="1" applyProtection="1">
      <alignment horizontal="center" wrapText="1"/>
      <protection locked="0"/>
    </xf>
    <xf numFmtId="2" fontId="2" fillId="25" borderId="26" xfId="0" applyNumberFormat="1" applyFont="1" applyFill="1" applyBorder="1" applyAlignment="1" applyProtection="1">
      <alignment horizontal="right" vertical="center"/>
      <protection locked="0"/>
    </xf>
    <xf numFmtId="2" fontId="4" fillId="25" borderId="0" xfId="47" applyNumberFormat="1" applyFill="1" applyBorder="1" applyAlignment="1" applyProtection="1">
      <alignment horizontal="right" vertical="center"/>
      <protection locked="0"/>
    </xf>
    <xf numFmtId="1" fontId="0" fillId="25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3"/>
  <sheetViews>
    <sheetView tabSelected="1" zoomScalePageLayoutView="0" workbookViewId="0" topLeftCell="A1">
      <selection activeCell="F16" sqref="F16"/>
    </sheetView>
  </sheetViews>
  <sheetFormatPr defaultColWidth="8.00390625" defaultRowHeight="12.75"/>
  <cols>
    <col min="1" max="2" width="8.7109375" style="5" customWidth="1"/>
    <col min="3" max="3" width="10.7109375" style="1" customWidth="1"/>
    <col min="4" max="4" width="7.00390625" style="1" hidden="1" customWidth="1"/>
    <col min="5" max="5" width="4.8515625" style="1" customWidth="1"/>
    <col min="6" max="6" width="12.8515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2" width="5.57421875" style="1" customWidth="1"/>
    <col min="13" max="17" width="5.57421875" style="1" hidden="1" customWidth="1"/>
    <col min="18" max="18" width="3.8515625" style="1" customWidth="1"/>
    <col min="19" max="22" width="2.28125" style="1" customWidth="1"/>
    <col min="23" max="23" width="3.57421875" style="1" customWidth="1"/>
    <col min="24" max="24" width="6.7109375" style="1" customWidth="1"/>
    <col min="25" max="25" width="4.57421875" style="1" customWidth="1"/>
    <col min="26" max="26" width="4.28125" style="1" customWidth="1"/>
    <col min="27" max="27" width="7.00390625" style="4" customWidth="1"/>
    <col min="28" max="28" width="8.8515625" style="1" customWidth="1"/>
    <col min="29" max="29" width="7.8515625" style="1" bestFit="1" customWidth="1"/>
    <col min="30" max="30" width="5.57421875" style="1" customWidth="1"/>
    <col min="31" max="32" width="5.57421875" style="1" hidden="1" customWidth="1"/>
    <col min="33" max="33" width="3.8515625" style="1" customWidth="1"/>
    <col min="34" max="37" width="2.28125" style="1" customWidth="1"/>
    <col min="38" max="38" width="3.57421875" style="1" customWidth="1"/>
    <col min="39" max="39" width="8.57421875" style="1" bestFit="1" customWidth="1"/>
    <col min="40" max="40" width="4.57421875" style="1" customWidth="1"/>
    <col min="41" max="41" width="4.28125" style="1" customWidth="1"/>
    <col min="42" max="42" width="6.57421875" style="1" customWidth="1"/>
    <col min="43" max="43" width="8.57421875" style="1" customWidth="1"/>
    <col min="44" max="45" width="5.57421875" style="1" customWidth="1"/>
    <col min="46" max="46" width="5.57421875" style="1" hidden="1" customWidth="1"/>
    <col min="47" max="47" width="3.8515625" style="1" customWidth="1"/>
    <col min="48" max="51" width="2.28125" style="1" customWidth="1"/>
    <col min="52" max="52" width="3.57421875" style="1" customWidth="1"/>
    <col min="53" max="53" width="6.57421875" style="1" customWidth="1"/>
    <col min="54" max="54" width="4.57421875" style="1" customWidth="1"/>
    <col min="55" max="55" width="4.28125" style="1" customWidth="1"/>
    <col min="56" max="56" width="6.57421875" style="1" customWidth="1"/>
    <col min="57" max="57" width="8.28125" style="1" customWidth="1"/>
    <col min="58" max="58" width="6.8515625" style="1" customWidth="1"/>
    <col min="59" max="59" width="5.57421875" style="1" customWidth="1"/>
    <col min="60" max="60" width="5.57421875" style="1" hidden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4.57421875" style="1" customWidth="1"/>
    <col min="69" max="69" width="4.28125" style="1" customWidth="1"/>
    <col min="70" max="70" width="6.57421875" style="1" customWidth="1"/>
    <col min="71" max="71" width="8.0039062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4" width="6.57421875" style="1" customWidth="1"/>
    <col min="85" max="85" width="8.0039062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56" t="s">
        <v>1</v>
      </c>
      <c r="G1" s="58"/>
      <c r="H1" s="58"/>
      <c r="I1" s="58"/>
      <c r="J1" s="57"/>
      <c r="K1" s="56" t="s">
        <v>2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7"/>
      <c r="AB1" s="24"/>
      <c r="AC1" s="56" t="s">
        <v>3</v>
      </c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7"/>
      <c r="AR1" s="56" t="s">
        <v>4</v>
      </c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7"/>
      <c r="BF1" s="56" t="s">
        <v>5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7"/>
      <c r="BS1" s="24"/>
      <c r="BT1" s="59" t="s">
        <v>6</v>
      </c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1"/>
      <c r="CH1" s="56" t="s">
        <v>7</v>
      </c>
      <c r="CI1" s="57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0"/>
      <c r="B3" s="41"/>
      <c r="C3" s="42"/>
      <c r="D3" s="42"/>
      <c r="E3" s="42"/>
      <c r="F3" s="43"/>
      <c r="G3" s="44"/>
      <c r="H3" s="45"/>
      <c r="I3" s="46"/>
      <c r="J3" s="47"/>
      <c r="K3" s="4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9"/>
      <c r="X3" s="50"/>
      <c r="Y3" s="42"/>
      <c r="Z3" s="42"/>
      <c r="AA3" s="41"/>
      <c r="AB3" s="42"/>
      <c r="AC3" s="48"/>
      <c r="AD3" s="42"/>
      <c r="AE3" s="42"/>
      <c r="AF3" s="42"/>
      <c r="AG3" s="42"/>
      <c r="AH3" s="42"/>
      <c r="AI3" s="42"/>
      <c r="AJ3" s="42"/>
      <c r="AK3" s="42"/>
      <c r="AL3" s="51"/>
      <c r="AM3" s="50"/>
      <c r="AN3" s="42"/>
      <c r="AO3" s="42"/>
      <c r="AP3" s="41"/>
      <c r="AQ3" s="42"/>
      <c r="AR3" s="48"/>
      <c r="AS3" s="42"/>
      <c r="AT3" s="42"/>
      <c r="AU3" s="42"/>
      <c r="AV3" s="42"/>
      <c r="AW3" s="42"/>
      <c r="AX3" s="42"/>
      <c r="AY3" s="42"/>
      <c r="AZ3" s="51"/>
      <c r="BA3" s="50"/>
      <c r="BB3" s="42"/>
      <c r="BC3" s="42"/>
      <c r="BD3" s="41"/>
      <c r="BE3" s="42"/>
      <c r="BF3" s="48"/>
      <c r="BG3" s="42"/>
      <c r="BH3" s="42"/>
      <c r="BI3" s="42"/>
      <c r="BJ3" s="42"/>
      <c r="BK3" s="42"/>
      <c r="BL3" s="42"/>
      <c r="BM3" s="42"/>
      <c r="BN3" s="51"/>
      <c r="BO3" s="50"/>
      <c r="BP3" s="42"/>
      <c r="BQ3" s="42"/>
      <c r="BR3" s="41"/>
      <c r="BS3" s="42"/>
      <c r="BT3" s="48"/>
      <c r="BU3" s="42"/>
      <c r="BV3" s="42"/>
      <c r="BW3" s="42"/>
      <c r="BX3" s="42"/>
      <c r="BY3" s="42"/>
      <c r="BZ3" s="42"/>
      <c r="CA3" s="42"/>
      <c r="CB3" s="51"/>
      <c r="CC3" s="50"/>
      <c r="CD3" s="42"/>
      <c r="CE3" s="42"/>
      <c r="CF3" s="41"/>
      <c r="CG3" s="42"/>
      <c r="CH3" s="48"/>
      <c r="CI3" s="42"/>
      <c r="CJ3" s="42"/>
      <c r="CK3" s="42"/>
      <c r="CL3" s="42"/>
      <c r="CM3" s="42"/>
      <c r="CN3" s="51"/>
      <c r="CO3" s="50"/>
      <c r="CP3" s="42"/>
      <c r="CQ3" s="42"/>
      <c r="CR3" s="41"/>
      <c r="CS3" s="48"/>
      <c r="CT3" s="42"/>
      <c r="CU3" s="42"/>
      <c r="CV3" s="42"/>
      <c r="CW3" s="42"/>
      <c r="CX3" s="42"/>
      <c r="CY3" s="51"/>
      <c r="CZ3" s="50"/>
      <c r="DA3" s="42"/>
      <c r="DB3" s="42"/>
      <c r="DC3" s="41"/>
      <c r="DD3" s="48"/>
      <c r="DE3" s="42"/>
      <c r="DF3" s="42"/>
      <c r="DG3" s="42"/>
      <c r="DH3" s="42"/>
      <c r="DI3" s="42"/>
      <c r="DJ3" s="51"/>
      <c r="DK3" s="50"/>
      <c r="DL3" s="42"/>
      <c r="DM3" s="42"/>
      <c r="DN3" s="41"/>
    </row>
    <row r="4" spans="1:118" ht="15">
      <c r="A4" s="40"/>
      <c r="B4" s="41"/>
      <c r="C4" s="52" t="s">
        <v>45</v>
      </c>
      <c r="D4" s="42"/>
      <c r="E4" s="42"/>
      <c r="F4" s="43"/>
      <c r="G4" s="44"/>
      <c r="H4" s="45"/>
      <c r="I4" s="46"/>
      <c r="J4" s="47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/>
      <c r="X4" s="50"/>
      <c r="Y4" s="42"/>
      <c r="Z4" s="42"/>
      <c r="AA4" s="41"/>
      <c r="AB4" s="42"/>
      <c r="AC4" s="48"/>
      <c r="AD4" s="42"/>
      <c r="AE4" s="42"/>
      <c r="AF4" s="42"/>
      <c r="AG4" s="42"/>
      <c r="AH4" s="42"/>
      <c r="AI4" s="42"/>
      <c r="AJ4" s="42"/>
      <c r="AK4" s="42"/>
      <c r="AL4" s="51"/>
      <c r="AM4" s="50"/>
      <c r="AN4" s="42"/>
      <c r="AO4" s="42"/>
      <c r="AP4" s="41"/>
      <c r="AQ4" s="42"/>
      <c r="AR4" s="48"/>
      <c r="AS4" s="42"/>
      <c r="AT4" s="42"/>
      <c r="AU4" s="42"/>
      <c r="AV4" s="42"/>
      <c r="AW4" s="42"/>
      <c r="AX4" s="42"/>
      <c r="AY4" s="42"/>
      <c r="AZ4" s="51"/>
      <c r="BA4" s="50"/>
      <c r="BB4" s="42"/>
      <c r="BC4" s="42"/>
      <c r="BD4" s="41"/>
      <c r="BE4" s="42"/>
      <c r="BF4" s="48"/>
      <c r="BG4" s="42"/>
      <c r="BH4" s="42"/>
      <c r="BI4" s="42"/>
      <c r="BJ4" s="42"/>
      <c r="BK4" s="42"/>
      <c r="BL4" s="42"/>
      <c r="BM4" s="42"/>
      <c r="BN4" s="51"/>
      <c r="BO4" s="50"/>
      <c r="BP4" s="42"/>
      <c r="BQ4" s="42"/>
      <c r="BR4" s="41"/>
      <c r="BS4" s="42"/>
      <c r="BT4" s="48"/>
      <c r="BU4" s="42"/>
      <c r="BV4" s="42"/>
      <c r="BW4" s="42"/>
      <c r="BX4" s="42"/>
      <c r="BY4" s="42"/>
      <c r="BZ4" s="42"/>
      <c r="CA4" s="42"/>
      <c r="CB4" s="51"/>
      <c r="CC4" s="50"/>
      <c r="CD4" s="42"/>
      <c r="CE4" s="42"/>
      <c r="CF4" s="41"/>
      <c r="CG4" s="42"/>
      <c r="CH4" s="48"/>
      <c r="CI4" s="42"/>
      <c r="CJ4" s="42"/>
      <c r="CK4" s="42"/>
      <c r="CL4" s="42"/>
      <c r="CM4" s="42"/>
      <c r="CN4" s="51"/>
      <c r="CO4" s="50"/>
      <c r="CP4" s="42"/>
      <c r="CQ4" s="42"/>
      <c r="CR4" s="41"/>
      <c r="CS4" s="48"/>
      <c r="CT4" s="42"/>
      <c r="CU4" s="42"/>
      <c r="CV4" s="42"/>
      <c r="CW4" s="42"/>
      <c r="CX4" s="42"/>
      <c r="CY4" s="51"/>
      <c r="CZ4" s="50"/>
      <c r="DA4" s="42"/>
      <c r="DB4" s="42"/>
      <c r="DC4" s="41"/>
      <c r="DD4" s="48"/>
      <c r="DE4" s="42"/>
      <c r="DF4" s="42"/>
      <c r="DG4" s="42"/>
      <c r="DH4" s="42"/>
      <c r="DI4" s="42"/>
      <c r="DJ4" s="51"/>
      <c r="DK4" s="50"/>
      <c r="DL4" s="42"/>
      <c r="DM4" s="42"/>
      <c r="DN4" s="41"/>
    </row>
    <row r="5" spans="1:118" ht="15">
      <c r="A5" s="34">
        <v>6</v>
      </c>
      <c r="B5" s="35">
        <v>1</v>
      </c>
      <c r="C5" s="8" t="s">
        <v>55</v>
      </c>
      <c r="D5" s="25"/>
      <c r="E5" s="9" t="s">
        <v>45</v>
      </c>
      <c r="F5" s="31">
        <f>AB5+AQ5+BE5+BS5</f>
        <v>288.3798813323159</v>
      </c>
      <c r="G5" s="32">
        <f>H5+I5+J5</f>
        <v>161.46</v>
      </c>
      <c r="H5" s="21">
        <f>X5+AM5+BA5+BO5+CC5+CO5+CZ5+DK5</f>
        <v>135.46</v>
      </c>
      <c r="I5" s="7">
        <f>Z5+AO5+BC5+BQ5+CE5+CQ5+DB5+DM5</f>
        <v>0</v>
      </c>
      <c r="J5" s="23">
        <f>R5+AG5+AU5+BI5+BW5+CJ5+CU5+DF5</f>
        <v>26</v>
      </c>
      <c r="K5" s="12">
        <v>33.36</v>
      </c>
      <c r="L5" s="2"/>
      <c r="M5" s="2"/>
      <c r="N5" s="2"/>
      <c r="O5" s="2"/>
      <c r="P5" s="2"/>
      <c r="Q5" s="2"/>
      <c r="R5" s="3">
        <v>1</v>
      </c>
      <c r="S5" s="3"/>
      <c r="T5" s="3"/>
      <c r="U5" s="3"/>
      <c r="V5" s="3"/>
      <c r="W5" s="13"/>
      <c r="X5" s="6">
        <f>IF(K5="DQ",0,K5+L5+M5+N5+O5+P5+Q5)</f>
        <v>33.36</v>
      </c>
      <c r="Y5" s="10">
        <f>R5</f>
        <v>1</v>
      </c>
      <c r="Z5" s="3">
        <f>(S5*5)+(T5*10)+(U5*10)+(V5*15)+(W5*20)</f>
        <v>0</v>
      </c>
      <c r="AA5" s="11">
        <f>IF(K5="DQ",0,X5+Y5+Z5)</f>
        <v>34.36</v>
      </c>
      <c r="AB5" s="30">
        <f>(MIN(AA$5:AA$29)/AA5)*100</f>
        <v>74.18509895227008</v>
      </c>
      <c r="AC5" s="12">
        <v>27.65</v>
      </c>
      <c r="AD5" s="2"/>
      <c r="AE5" s="2"/>
      <c r="AF5" s="2"/>
      <c r="AG5" s="3">
        <v>14</v>
      </c>
      <c r="AH5" s="3"/>
      <c r="AI5" s="3"/>
      <c r="AJ5" s="3"/>
      <c r="AK5" s="3"/>
      <c r="AL5" s="3"/>
      <c r="AM5" s="6">
        <f>IF(AC5="DQ",0,AC5+AD5+AE5+AF5)</f>
        <v>27.65</v>
      </c>
      <c r="AN5" s="10">
        <f>AG5</f>
        <v>14</v>
      </c>
      <c r="AO5" s="3">
        <f>(AH5*5)+(AI5*10)+(AJ5*10)+(AK5*15)+(AL5*20)</f>
        <v>0</v>
      </c>
      <c r="AP5" s="11">
        <f>IF(AC5="DQ",0,AM5+AN5+AO5)</f>
        <v>41.65</v>
      </c>
      <c r="AQ5" s="30">
        <f>(MIN(AP$5:AP$29)/AP5)*100</f>
        <v>70.01200480192077</v>
      </c>
      <c r="AR5" s="12">
        <v>36.42</v>
      </c>
      <c r="AS5" s="2"/>
      <c r="AT5" s="2"/>
      <c r="AU5" s="3">
        <v>5</v>
      </c>
      <c r="AV5" s="3"/>
      <c r="AW5" s="3"/>
      <c r="AX5" s="3"/>
      <c r="AY5" s="3"/>
      <c r="AZ5" s="3"/>
      <c r="BA5" s="6">
        <f>AR5+AS5+AT5</f>
        <v>36.42</v>
      </c>
      <c r="BB5" s="10">
        <f>AU5</f>
        <v>5</v>
      </c>
      <c r="BC5" s="3">
        <f>(AV5*5)+(AW5*10)+(AX5*10)+(AY5*15)+(AZ5*20)</f>
        <v>0</v>
      </c>
      <c r="BD5" s="11">
        <f>BA5+BB5+BC5</f>
        <v>41.42</v>
      </c>
      <c r="BE5" s="30">
        <f>(MIN(BD$5:BD$29)/BD5)*100</f>
        <v>79.06808305166587</v>
      </c>
      <c r="BF5" s="12">
        <v>38.03</v>
      </c>
      <c r="BG5" s="2"/>
      <c r="BH5" s="2"/>
      <c r="BI5" s="3">
        <v>6</v>
      </c>
      <c r="BJ5" s="3"/>
      <c r="BK5" s="3"/>
      <c r="BL5" s="3"/>
      <c r="BM5" s="3"/>
      <c r="BN5" s="3"/>
      <c r="BO5" s="6">
        <f>BF5+BG5+BH5</f>
        <v>38.03</v>
      </c>
      <c r="BP5" s="10">
        <f>BI5</f>
        <v>6</v>
      </c>
      <c r="BQ5" s="3">
        <f>(BJ5*5)+(BK5*10)+(BL5*10)+(BM5*15)+(BN5*20)</f>
        <v>0</v>
      </c>
      <c r="BR5" s="11">
        <f>IF(BF5="DQ",0,BO5+BP5+BQ5)</f>
        <v>44.03</v>
      </c>
      <c r="BS5" s="30">
        <f>(MIN(BR$5:BR$29)/BR5)*100</f>
        <v>65.11469452645923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0" t="e">
        <f>(MIN(CF$5:CF$29)/CF5)*100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4">
        <v>12</v>
      </c>
      <c r="B6" s="35">
        <v>2</v>
      </c>
      <c r="C6" s="38" t="s">
        <v>56</v>
      </c>
      <c r="D6" s="9"/>
      <c r="E6" s="39" t="s">
        <v>45</v>
      </c>
      <c r="F6" s="31">
        <f>AB6+AQ6+BE6+BS6</f>
        <v>228.14026147568484</v>
      </c>
      <c r="G6" s="32">
        <f>H6+I6+J6</f>
        <v>204.07</v>
      </c>
      <c r="H6" s="21">
        <f>X6+AM6+BA6+BO6+CC6+CO6+CZ6+DK6</f>
        <v>181.07</v>
      </c>
      <c r="I6" s="7">
        <f>Z6+AO6+BC6+BQ6+CE6+CQ6+DB6+DM6</f>
        <v>0</v>
      </c>
      <c r="J6" s="23">
        <f>R6+AG6+AU6+BI6+BW6+CJ6+CU6+DF6</f>
        <v>23</v>
      </c>
      <c r="K6" s="12">
        <v>40.38</v>
      </c>
      <c r="L6" s="2"/>
      <c r="M6" s="2"/>
      <c r="N6" s="2"/>
      <c r="O6" s="2"/>
      <c r="P6" s="2"/>
      <c r="Q6" s="2"/>
      <c r="R6" s="3">
        <v>5</v>
      </c>
      <c r="S6" s="3"/>
      <c r="T6" s="3"/>
      <c r="U6" s="3"/>
      <c r="V6" s="3"/>
      <c r="W6" s="13"/>
      <c r="X6" s="6">
        <f>IF(K6="DQ",0,K6+L6+M6+N6+O6+P6+Q6)</f>
        <v>40.38</v>
      </c>
      <c r="Y6" s="10">
        <f>R6</f>
        <v>5</v>
      </c>
      <c r="Z6" s="3">
        <f>(S6*5)+(T6*10)+(U6*10)+(V6*15)+(W6*20)</f>
        <v>0</v>
      </c>
      <c r="AA6" s="11">
        <f>IF(K6="DQ",0,X6+Y6+Z6)</f>
        <v>45.38</v>
      </c>
      <c r="AB6" s="30">
        <f>(MIN(AA$5:AA$29)/AA6)*100</f>
        <v>56.17011899515204</v>
      </c>
      <c r="AC6" s="12">
        <v>38.18</v>
      </c>
      <c r="AD6" s="2"/>
      <c r="AE6" s="2"/>
      <c r="AF6" s="2"/>
      <c r="AG6" s="3">
        <v>13</v>
      </c>
      <c r="AH6" s="3"/>
      <c r="AI6" s="3"/>
      <c r="AJ6" s="3"/>
      <c r="AK6" s="3"/>
      <c r="AL6" s="3"/>
      <c r="AM6" s="6">
        <f>IF(AC6="DQ",0,AC6+AD6+AE6+AF6)</f>
        <v>38.18</v>
      </c>
      <c r="AN6" s="10">
        <f>AG6</f>
        <v>13</v>
      </c>
      <c r="AO6" s="3">
        <f>(AH6*5)+(AI6*10)+(AJ6*10)+(AK6*15)+(AL6*20)</f>
        <v>0</v>
      </c>
      <c r="AP6" s="11">
        <f>IF(AC6="DQ",0,AM6+AN6+AO6)</f>
        <v>51.18</v>
      </c>
      <c r="AQ6" s="30">
        <f>(MIN(AP$5:AP$29)/AP6)*100</f>
        <v>56.97538100820633</v>
      </c>
      <c r="AR6" s="12">
        <v>57.18</v>
      </c>
      <c r="AS6" s="2"/>
      <c r="AT6" s="2"/>
      <c r="AU6" s="3">
        <v>3</v>
      </c>
      <c r="AV6" s="3"/>
      <c r="AW6" s="3"/>
      <c r="AX6" s="3"/>
      <c r="AY6" s="3"/>
      <c r="AZ6" s="3"/>
      <c r="BA6" s="6">
        <f>AR6+AS6+AT6</f>
        <v>57.18</v>
      </c>
      <c r="BB6" s="10">
        <f>AU6</f>
        <v>3</v>
      </c>
      <c r="BC6" s="3">
        <f>(AV6*5)+(AW6*10)+(AX6*10)+(AY6*15)+(AZ6*20)</f>
        <v>0</v>
      </c>
      <c r="BD6" s="11">
        <f>BA6+BB6+BC6</f>
        <v>60.18</v>
      </c>
      <c r="BE6" s="30">
        <f>(MIN(BD$5:BD$29)/BD6)*100</f>
        <v>54.420073113991364</v>
      </c>
      <c r="BF6" s="12">
        <v>45.33</v>
      </c>
      <c r="BG6" s="2"/>
      <c r="BH6" s="2"/>
      <c r="BI6" s="3">
        <v>2</v>
      </c>
      <c r="BJ6" s="3"/>
      <c r="BK6" s="3"/>
      <c r="BL6" s="3"/>
      <c r="BM6" s="3"/>
      <c r="BN6" s="3"/>
      <c r="BO6" s="6">
        <f>BF6+BG6+BH6</f>
        <v>45.33</v>
      </c>
      <c r="BP6" s="10">
        <f>BI6</f>
        <v>2</v>
      </c>
      <c r="BQ6" s="3">
        <f>(BJ6*5)+(BK6*10)+(BL6*10)+(BM6*15)+(BN6*20)</f>
        <v>0</v>
      </c>
      <c r="BR6" s="11">
        <f>IF(BF6="DQ",0,BO6+BP6+BQ6)</f>
        <v>47.33</v>
      </c>
      <c r="BS6" s="30">
        <f>(MIN(BR$5:BR$29)/BR6)*100</f>
        <v>60.5746883583351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0" t="e">
        <f>(MIN(CF$5:CF$29)/CF6)*100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4">
        <v>15</v>
      </c>
      <c r="B7" s="35">
        <v>3</v>
      </c>
      <c r="C7" s="38" t="s">
        <v>53</v>
      </c>
      <c r="D7" s="25"/>
      <c r="E7" s="39" t="s">
        <v>45</v>
      </c>
      <c r="F7" s="31">
        <f>AB7+AQ7+BE7+BS7</f>
        <v>216.0117074456066</v>
      </c>
      <c r="G7" s="32">
        <f>H7+I7+J7</f>
        <v>218.85</v>
      </c>
      <c r="H7" s="21">
        <f>X7+AM7+BA7+BO7+CC7+CO7+CZ7+DK7</f>
        <v>140.85</v>
      </c>
      <c r="I7" s="7">
        <f>Z7+AO7+BC7+BQ7+CE7+CQ7+DB7+DM7</f>
        <v>10</v>
      </c>
      <c r="J7" s="23">
        <f>R7+AG7+AU7+BI7+BW7+CJ7+CU7+DF7</f>
        <v>68</v>
      </c>
      <c r="K7" s="12">
        <v>30.84</v>
      </c>
      <c r="L7" s="2"/>
      <c r="M7" s="2"/>
      <c r="N7" s="2"/>
      <c r="O7" s="2"/>
      <c r="P7" s="2"/>
      <c r="Q7" s="2"/>
      <c r="R7" s="3">
        <v>11</v>
      </c>
      <c r="S7" s="3"/>
      <c r="T7" s="3"/>
      <c r="U7" s="3"/>
      <c r="V7" s="3"/>
      <c r="W7" s="13"/>
      <c r="X7" s="6">
        <f>IF(K7="DQ",0,K7+L7+M7+N7+O7+P7+Q7)</f>
        <v>30.84</v>
      </c>
      <c r="Y7" s="10">
        <f>R7</f>
        <v>11</v>
      </c>
      <c r="Z7" s="3">
        <f>(S7*5)+(T7*10)+(U7*10)+(V7*15)+(W7*20)</f>
        <v>0</v>
      </c>
      <c r="AA7" s="11">
        <f>IF(K7="DQ",0,X7+Y7+Z7)</f>
        <v>41.84</v>
      </c>
      <c r="AB7" s="30">
        <f>(MIN(AA$5:AA$29)/AA7)*100</f>
        <v>60.92256214149139</v>
      </c>
      <c r="AC7" s="12">
        <v>34.04</v>
      </c>
      <c r="AD7" s="2"/>
      <c r="AE7" s="2"/>
      <c r="AF7" s="2"/>
      <c r="AG7" s="3">
        <v>25</v>
      </c>
      <c r="AH7" s="3"/>
      <c r="AI7" s="3"/>
      <c r="AJ7" s="3"/>
      <c r="AK7" s="3"/>
      <c r="AL7" s="3"/>
      <c r="AM7" s="6">
        <f>IF(AC7="DQ",0,AC7+AD7+AE7+AF7)</f>
        <v>34.04</v>
      </c>
      <c r="AN7" s="10">
        <f>AG7</f>
        <v>25</v>
      </c>
      <c r="AO7" s="3">
        <f>(AH7*5)+(AI7*10)+(AJ7*10)+(AK7*15)+(AL7*20)</f>
        <v>0</v>
      </c>
      <c r="AP7" s="11">
        <f>IF(AC7="DQ",0,AM7+AN7+AO7)</f>
        <v>59.04</v>
      </c>
      <c r="AQ7" s="30">
        <f>(MIN(AP$5:AP$29)/AP7)*100</f>
        <v>49.390243902439025</v>
      </c>
      <c r="AR7" s="12">
        <v>34.36</v>
      </c>
      <c r="AS7" s="2"/>
      <c r="AT7" s="2"/>
      <c r="AU7" s="3">
        <v>24</v>
      </c>
      <c r="AV7" s="3"/>
      <c r="AW7" s="3">
        <v>1</v>
      </c>
      <c r="AX7" s="3"/>
      <c r="AY7" s="3"/>
      <c r="AZ7" s="3"/>
      <c r="BA7" s="6">
        <f>AR7+AS7+AT7</f>
        <v>34.36</v>
      </c>
      <c r="BB7" s="10">
        <f>AU7</f>
        <v>24</v>
      </c>
      <c r="BC7" s="3">
        <f>(AV7*5)+(AW7*10)+(AX7*10)+(AY7*15)+(AZ7*20)</f>
        <v>10</v>
      </c>
      <c r="BD7" s="11">
        <f>BA7+BB7+BC7</f>
        <v>68.36</v>
      </c>
      <c r="BE7" s="30">
        <f>(MIN(BD$5:BD$29)/BD7)*100</f>
        <v>47.90813341135166</v>
      </c>
      <c r="BF7" s="12">
        <v>41.61</v>
      </c>
      <c r="BG7" s="2"/>
      <c r="BH7" s="2"/>
      <c r="BI7" s="3">
        <v>8</v>
      </c>
      <c r="BJ7" s="3"/>
      <c r="BK7" s="3"/>
      <c r="BL7" s="3"/>
      <c r="BM7" s="3"/>
      <c r="BN7" s="3"/>
      <c r="BO7" s="6">
        <f>BF7+BG7+BH7</f>
        <v>41.61</v>
      </c>
      <c r="BP7" s="10">
        <f>BI7</f>
        <v>8</v>
      </c>
      <c r="BQ7" s="3">
        <f>(BJ7*5)+(BK7*10)+(BL7*10)+(BM7*15)+(BN7*20)</f>
        <v>0</v>
      </c>
      <c r="BR7" s="11">
        <f>IF(BF7="DQ",0,BO7+BP7+BQ7)</f>
        <v>49.61</v>
      </c>
      <c r="BS7" s="30">
        <f>(MIN(BR$5:BR$29)/BR7)*100</f>
        <v>57.79076799032453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0" t="e">
        <f>(MIN(CF$5:CF$29)/CF7)*100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4">
        <v>20</v>
      </c>
      <c r="B8" s="35">
        <v>4</v>
      </c>
      <c r="C8" s="38" t="s">
        <v>58</v>
      </c>
      <c r="D8" s="9"/>
      <c r="E8" s="9" t="s">
        <v>45</v>
      </c>
      <c r="F8" s="31">
        <f>AB8+AQ8+BE8+BS8</f>
        <v>174.76520960297887</v>
      </c>
      <c r="G8" s="32">
        <f>H8+I8+J8</f>
        <v>270.24</v>
      </c>
      <c r="H8" s="21">
        <f>X8+AM8+BA8+BO8+CC8+CO8+CZ8+DK8</f>
        <v>184.24</v>
      </c>
      <c r="I8" s="7">
        <f>Z8+AO8+BC8+BQ8+CE8+CQ8+DB8+DM8</f>
        <v>30</v>
      </c>
      <c r="J8" s="23">
        <f>R8+AG8+AU8+BI8+BW8+CJ8+CU8+DF8</f>
        <v>56</v>
      </c>
      <c r="K8" s="12">
        <v>39.23</v>
      </c>
      <c r="L8" s="2"/>
      <c r="M8" s="2"/>
      <c r="N8" s="2"/>
      <c r="O8" s="2"/>
      <c r="P8" s="2"/>
      <c r="Q8" s="2"/>
      <c r="R8" s="3">
        <v>26</v>
      </c>
      <c r="S8" s="3">
        <v>2</v>
      </c>
      <c r="T8" s="3"/>
      <c r="U8" s="3"/>
      <c r="V8" s="3"/>
      <c r="W8" s="13"/>
      <c r="X8" s="6">
        <f>IF(K8="DQ",0,K8+L8+M8+N8+O8+P8+Q8)</f>
        <v>39.23</v>
      </c>
      <c r="Y8" s="10">
        <f>R8</f>
        <v>26</v>
      </c>
      <c r="Z8" s="3">
        <f>(S8*5)+(T8*10)+(U8*10)+(V8*15)+(W8*20)</f>
        <v>10</v>
      </c>
      <c r="AA8" s="11">
        <f>IF(K8="DQ",0,X8+Y8+Z8)</f>
        <v>75.22999999999999</v>
      </c>
      <c r="AB8" s="30">
        <f>(MIN(AA$5:AA$29)/AA8)*100</f>
        <v>33.882759537418586</v>
      </c>
      <c r="AC8" s="12">
        <v>39.72</v>
      </c>
      <c r="AD8" s="2"/>
      <c r="AE8" s="2"/>
      <c r="AF8" s="2"/>
      <c r="AG8" s="3">
        <v>19</v>
      </c>
      <c r="AH8" s="3">
        <v>1</v>
      </c>
      <c r="AI8" s="3"/>
      <c r="AJ8" s="3">
        <v>1</v>
      </c>
      <c r="AK8" s="3"/>
      <c r="AL8" s="3"/>
      <c r="AM8" s="6">
        <f>IF(AC8="DQ",0,AC8+AD8+AE8+AF8)</f>
        <v>39.72</v>
      </c>
      <c r="AN8" s="10">
        <f>AG8</f>
        <v>19</v>
      </c>
      <c r="AO8" s="3">
        <f>(AH8*5)+(AI8*10)+(AJ8*10)+(AK8*15)+(AL8*20)</f>
        <v>15</v>
      </c>
      <c r="AP8" s="11">
        <f>IF(AC8="DQ",0,AM8+AN8+AO8)</f>
        <v>73.72</v>
      </c>
      <c r="AQ8" s="30">
        <f>(MIN(AP$5:AP$29)/AP8)*100</f>
        <v>39.55507325013565</v>
      </c>
      <c r="AR8" s="12">
        <v>49.24</v>
      </c>
      <c r="AS8" s="2"/>
      <c r="AT8" s="2"/>
      <c r="AU8" s="3">
        <v>6</v>
      </c>
      <c r="AV8" s="3">
        <v>1</v>
      </c>
      <c r="AW8" s="3"/>
      <c r="AX8" s="3"/>
      <c r="AY8" s="3"/>
      <c r="AZ8" s="3"/>
      <c r="BA8" s="6">
        <f>AR8+AS8+AT8</f>
        <v>49.24</v>
      </c>
      <c r="BB8" s="10">
        <f>AU8</f>
        <v>6</v>
      </c>
      <c r="BC8" s="3">
        <f>(AV8*5)+(AW8*10)+(AX8*10)+(AY8*15)+(AZ8*20)</f>
        <v>5</v>
      </c>
      <c r="BD8" s="11">
        <f>BA8+BB8+BC8</f>
        <v>60.24</v>
      </c>
      <c r="BE8" s="30">
        <f>(MIN(BD$5:BD$29)/BD8)*100</f>
        <v>54.36586985391766</v>
      </c>
      <c r="BF8" s="12">
        <v>56.05</v>
      </c>
      <c r="BG8" s="2"/>
      <c r="BH8" s="2"/>
      <c r="BI8" s="3">
        <v>5</v>
      </c>
      <c r="BJ8" s="3"/>
      <c r="BK8" s="3"/>
      <c r="BL8" s="3"/>
      <c r="BM8" s="3"/>
      <c r="BN8" s="3"/>
      <c r="BO8" s="6">
        <f>BF8+BG8+BH8</f>
        <v>56.05</v>
      </c>
      <c r="BP8" s="10">
        <f>BI8</f>
        <v>5</v>
      </c>
      <c r="BQ8" s="3">
        <f>(BJ8*5)+(BK8*10)+(BL8*10)+(BM8*15)+(BN8*20)</f>
        <v>0</v>
      </c>
      <c r="BR8" s="11">
        <f>IF(BF8="DQ",0,BO8+BP8+BQ8)</f>
        <v>61.05</v>
      </c>
      <c r="BS8" s="30">
        <f>(MIN(BR$5:BR$29)/BR8)*100</f>
        <v>46.96150696150696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0" t="e">
        <f>(MIN(CF$5:CF$29)/CF8)*100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4">
        <v>21</v>
      </c>
      <c r="B9" s="35">
        <v>5</v>
      </c>
      <c r="C9" s="38" t="s">
        <v>44</v>
      </c>
      <c r="D9" s="9"/>
      <c r="E9" s="9" t="s">
        <v>45</v>
      </c>
      <c r="F9" s="31">
        <f>AB9+AQ9+BE9+BS9</f>
        <v>152.45111060263963</v>
      </c>
      <c r="G9" s="32">
        <f>H9+I9+J9</f>
        <v>315.2</v>
      </c>
      <c r="H9" s="21">
        <f>X9+AM9+BA9+BO9+CC9+CO9+CZ9+DK9</f>
        <v>220.2</v>
      </c>
      <c r="I9" s="7">
        <f>Z9+AO9+BC9+BQ9+CE9+CQ9+DB9+DM9</f>
        <v>30</v>
      </c>
      <c r="J9" s="23">
        <f>R9+AG9+AU9+BI9+BW9+CJ9+CU9+DF9</f>
        <v>65</v>
      </c>
      <c r="K9" s="12">
        <v>48.19</v>
      </c>
      <c r="L9" s="2"/>
      <c r="M9" s="2"/>
      <c r="N9" s="2"/>
      <c r="O9" s="2"/>
      <c r="P9" s="2"/>
      <c r="Q9" s="2"/>
      <c r="R9" s="3">
        <v>8</v>
      </c>
      <c r="S9" s="3"/>
      <c r="T9" s="3"/>
      <c r="U9" s="3"/>
      <c r="V9" s="3"/>
      <c r="W9" s="13"/>
      <c r="X9" s="6">
        <f>IF(K9="DQ",0,K9+L9+M9+N9+O9+P9+Q9)</f>
        <v>48.19</v>
      </c>
      <c r="Y9" s="10">
        <f>R9</f>
        <v>8</v>
      </c>
      <c r="Z9" s="3">
        <f>(S9*5)+(T9*10)+(U9*10)+(V9*15)+(W9*20)</f>
        <v>0</v>
      </c>
      <c r="AA9" s="11">
        <f>IF(K9="DQ",0,X9+Y9+Z9)</f>
        <v>56.19</v>
      </c>
      <c r="AB9" s="30">
        <f>(MIN(AA$5:AA$29)/AA9)*100</f>
        <v>45.36394376223527</v>
      </c>
      <c r="AC9" s="12">
        <v>45.44</v>
      </c>
      <c r="AD9" s="2"/>
      <c r="AE9" s="2"/>
      <c r="AF9" s="2"/>
      <c r="AG9" s="3">
        <v>45</v>
      </c>
      <c r="AH9" s="3"/>
      <c r="AI9" s="3">
        <v>1</v>
      </c>
      <c r="AJ9" s="3"/>
      <c r="AK9" s="3"/>
      <c r="AL9" s="3"/>
      <c r="AM9" s="6">
        <f>IF(AC9="DQ",0,AC9+AD9+AE9+AF9)</f>
        <v>45.44</v>
      </c>
      <c r="AN9" s="10">
        <f>AG9</f>
        <v>45</v>
      </c>
      <c r="AO9" s="3">
        <f>(AH9*5)+(AI9*10)+(AJ9*10)+(AK9*15)+(AL9*20)</f>
        <v>10</v>
      </c>
      <c r="AP9" s="11">
        <f>IF(AC9="DQ",0,AM9+AN9+AO9)</f>
        <v>100.44</v>
      </c>
      <c r="AQ9" s="30">
        <f>(MIN(AP$5:AP$29)/AP9)*100</f>
        <v>29.03225806451613</v>
      </c>
      <c r="AR9" s="12">
        <v>59.54</v>
      </c>
      <c r="AS9" s="2"/>
      <c r="AT9" s="2"/>
      <c r="AU9" s="3">
        <v>5</v>
      </c>
      <c r="AV9" s="3"/>
      <c r="AW9" s="3"/>
      <c r="AX9" s="3">
        <v>1</v>
      </c>
      <c r="AY9" s="3"/>
      <c r="AZ9" s="3"/>
      <c r="BA9" s="6">
        <f>AR9+AS9+AT9</f>
        <v>59.54</v>
      </c>
      <c r="BB9" s="10">
        <f>AU9</f>
        <v>5</v>
      </c>
      <c r="BC9" s="3">
        <f>(AV9*5)+(AW9*10)+(AX9*10)+(AY9*15)+(AZ9*20)</f>
        <v>10</v>
      </c>
      <c r="BD9" s="11">
        <f>BA9+BB9+BC9</f>
        <v>74.53999999999999</v>
      </c>
      <c r="BE9" s="30">
        <f>(MIN(BD$5:BD$29)/BD9)*100</f>
        <v>43.93614166890261</v>
      </c>
      <c r="BF9" s="12">
        <v>67.03</v>
      </c>
      <c r="BG9" s="2"/>
      <c r="BH9" s="2"/>
      <c r="BI9" s="3">
        <v>7</v>
      </c>
      <c r="BJ9" s="3"/>
      <c r="BK9" s="3"/>
      <c r="BL9" s="3">
        <v>1</v>
      </c>
      <c r="BM9" s="3"/>
      <c r="BN9" s="3"/>
      <c r="BO9" s="6">
        <f>BF9+BG9+BH9</f>
        <v>67.03</v>
      </c>
      <c r="BP9" s="10">
        <f>BI9</f>
        <v>7</v>
      </c>
      <c r="BQ9" s="3">
        <f>(BJ9*5)+(BK9*10)+(BL9*10)+(BM9*15)+(BN9*20)</f>
        <v>10</v>
      </c>
      <c r="BR9" s="11">
        <f>IF(BF9="DQ",0,BO9+BP9+BQ9)</f>
        <v>84.03</v>
      </c>
      <c r="BS9" s="30">
        <f>(MIN(BR$5:BR$29)/BR9)*100</f>
        <v>34.1187671069856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0" t="e">
        <f>(MIN(CF$5:CF$29)/CF9)*100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4"/>
      <c r="B10" s="35"/>
      <c r="C10" s="38"/>
      <c r="D10" s="9"/>
      <c r="E10" s="9"/>
      <c r="F10" s="31"/>
      <c r="G10" s="32"/>
      <c r="H10" s="21"/>
      <c r="I10" s="7"/>
      <c r="J10" s="23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30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30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11"/>
      <c r="BE10" s="30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30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30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>
      <c r="A11" s="34"/>
      <c r="B11" s="35"/>
      <c r="C11" s="52" t="s">
        <v>49</v>
      </c>
      <c r="D11" s="9"/>
      <c r="E11" s="9"/>
      <c r="F11" s="31"/>
      <c r="G11" s="32"/>
      <c r="H11" s="21"/>
      <c r="I11" s="7"/>
      <c r="J11" s="23"/>
      <c r="K11" s="1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/>
      <c r="Y11" s="10"/>
      <c r="Z11" s="3"/>
      <c r="AA11" s="11"/>
      <c r="AB11" s="30"/>
      <c r="AC11" s="12"/>
      <c r="AD11" s="2"/>
      <c r="AE11" s="2"/>
      <c r="AF11" s="2"/>
      <c r="AG11" s="3"/>
      <c r="AH11" s="3"/>
      <c r="AI11" s="3"/>
      <c r="AJ11" s="3"/>
      <c r="AK11" s="3"/>
      <c r="AL11" s="3"/>
      <c r="AM11" s="6"/>
      <c r="AN11" s="10"/>
      <c r="AO11" s="3"/>
      <c r="AP11" s="11"/>
      <c r="AQ11" s="30"/>
      <c r="AR11" s="12"/>
      <c r="AS11" s="2"/>
      <c r="AT11" s="2"/>
      <c r="AU11" s="3"/>
      <c r="AV11" s="3"/>
      <c r="AW11" s="3"/>
      <c r="AX11" s="3"/>
      <c r="AY11" s="3"/>
      <c r="AZ11" s="3"/>
      <c r="BA11" s="6"/>
      <c r="BB11" s="10"/>
      <c r="BC11" s="3"/>
      <c r="BD11" s="11"/>
      <c r="BE11" s="30"/>
      <c r="BF11" s="12"/>
      <c r="BG11" s="2"/>
      <c r="BH11" s="2"/>
      <c r="BI11" s="3"/>
      <c r="BJ11" s="3"/>
      <c r="BK11" s="3"/>
      <c r="BL11" s="3"/>
      <c r="BM11" s="3"/>
      <c r="BN11" s="3"/>
      <c r="BO11" s="6"/>
      <c r="BP11" s="10"/>
      <c r="BQ11" s="3"/>
      <c r="BR11" s="11"/>
      <c r="BS11" s="30"/>
      <c r="BT11" s="12"/>
      <c r="BU11" s="2"/>
      <c r="BV11" s="2"/>
      <c r="BW11" s="3"/>
      <c r="BX11" s="3"/>
      <c r="BY11" s="3"/>
      <c r="BZ11" s="3"/>
      <c r="CA11" s="3"/>
      <c r="CB11" s="3"/>
      <c r="CC11" s="6"/>
      <c r="CD11" s="10"/>
      <c r="CE11" s="3"/>
      <c r="CF11" s="11"/>
      <c r="CG11" s="30"/>
      <c r="CH11" s="12"/>
      <c r="CI11" s="2"/>
      <c r="CJ11" s="3"/>
      <c r="CK11" s="3"/>
      <c r="CL11" s="3"/>
      <c r="CM11" s="3"/>
      <c r="CN11" s="3"/>
      <c r="CO11" s="6"/>
      <c r="CP11" s="10"/>
      <c r="CQ11" s="3"/>
      <c r="CR11" s="11"/>
      <c r="CS11" s="12"/>
      <c r="CT11" s="2"/>
      <c r="CU11" s="3"/>
      <c r="CV11" s="3"/>
      <c r="CW11" s="3"/>
      <c r="CX11" s="3"/>
      <c r="CY11" s="3"/>
      <c r="CZ11" s="6"/>
      <c r="DA11" s="10"/>
      <c r="DB11" s="3"/>
      <c r="DC11" s="11"/>
      <c r="DD11" s="12"/>
      <c r="DE11" s="2"/>
      <c r="DF11" s="3"/>
      <c r="DG11" s="3"/>
      <c r="DH11" s="3"/>
      <c r="DI11" s="3"/>
      <c r="DJ11" s="3"/>
      <c r="DK11" s="6"/>
      <c r="DL11" s="10"/>
      <c r="DM11" s="3"/>
      <c r="DN11" s="11"/>
    </row>
    <row r="12" spans="1:118" ht="15">
      <c r="A12" s="34">
        <v>1</v>
      </c>
      <c r="B12" s="35">
        <v>1</v>
      </c>
      <c r="C12" s="38" t="s">
        <v>51</v>
      </c>
      <c r="D12" s="9"/>
      <c r="E12" s="9" t="s">
        <v>49</v>
      </c>
      <c r="F12" s="31">
        <f aca="true" t="shared" si="0" ref="F12:F17">AB12+AQ12+BE12+BS12</f>
        <v>339.1495866164144</v>
      </c>
      <c r="G12" s="53">
        <f aca="true" t="shared" si="1" ref="G12:G17">H12+I12+J12</f>
        <v>139.28</v>
      </c>
      <c r="H12" s="21">
        <f aca="true" t="shared" si="2" ref="H12:H17">X12+AM12+BA12+BO12+CC12+CO12+CZ12+DK12</f>
        <v>132.28</v>
      </c>
      <c r="I12" s="7">
        <f aca="true" t="shared" si="3" ref="I12:I17">Z12+AO12+BC12+BQ12+CE12+CQ12+DB12+DM12</f>
        <v>0</v>
      </c>
      <c r="J12" s="55">
        <f aca="true" t="shared" si="4" ref="J12:J17">R12+AG12+AU12+BI12+BW12+CJ12+CU12+DF12</f>
        <v>7</v>
      </c>
      <c r="K12" s="12">
        <v>28.73</v>
      </c>
      <c r="L12" s="2"/>
      <c r="M12" s="2"/>
      <c r="N12" s="2"/>
      <c r="O12" s="2"/>
      <c r="P12" s="2"/>
      <c r="Q12" s="2"/>
      <c r="R12" s="3">
        <v>1</v>
      </c>
      <c r="S12" s="3"/>
      <c r="T12" s="3"/>
      <c r="U12" s="3"/>
      <c r="V12" s="3"/>
      <c r="W12" s="13"/>
      <c r="X12" s="6">
        <f aca="true" t="shared" si="5" ref="X12:X17">IF(K12="DQ",0,K12+L12+M12+N12+O12+P12+Q12)</f>
        <v>28.73</v>
      </c>
      <c r="Y12" s="10">
        <f aca="true" t="shared" si="6" ref="Y12:Y17">R12</f>
        <v>1</v>
      </c>
      <c r="Z12" s="3">
        <f aca="true" t="shared" si="7" ref="Z12:Z17">(S12*5)+(T12*10)+(U12*10)+(V12*15)+(W12*20)</f>
        <v>0</v>
      </c>
      <c r="AA12" s="11">
        <f aca="true" t="shared" si="8" ref="AA12:AA17">IF(K12="DQ",0,X12+Y12+Z12)</f>
        <v>29.73</v>
      </c>
      <c r="AB12" s="30">
        <f aca="true" t="shared" si="9" ref="AB12:AB17">(MIN(AA$5:AA$29)/AA12)*100</f>
        <v>85.73831146989572</v>
      </c>
      <c r="AC12" s="12">
        <v>27.16</v>
      </c>
      <c r="AD12" s="2"/>
      <c r="AE12" s="2"/>
      <c r="AF12" s="2"/>
      <c r="AG12" s="3">
        <v>2</v>
      </c>
      <c r="AH12" s="3"/>
      <c r="AI12" s="3"/>
      <c r="AJ12" s="3"/>
      <c r="AK12" s="3"/>
      <c r="AL12" s="3"/>
      <c r="AM12" s="6">
        <f aca="true" t="shared" si="10" ref="AM12:AM17">IF(AC12="DQ",0,AC12+AD12+AE12+AF12)</f>
        <v>27.16</v>
      </c>
      <c r="AN12" s="10">
        <f aca="true" t="shared" si="11" ref="AN12:AN17">AG12</f>
        <v>2</v>
      </c>
      <c r="AO12" s="3">
        <f aca="true" t="shared" si="12" ref="AO12:AO17">(AH12*5)+(AI12*10)+(AJ12*10)+(AK12*15)+(AL12*20)</f>
        <v>0</v>
      </c>
      <c r="AP12" s="11">
        <f aca="true" t="shared" si="13" ref="AP12:AP17">IF(AC12="DQ",0,AM12+AN12+AO12)</f>
        <v>29.16</v>
      </c>
      <c r="AQ12" s="54">
        <f aca="true" t="shared" si="14" ref="AQ12:AQ17">(MIN(AP$5:AP$29)/AP12)*100</f>
        <v>100</v>
      </c>
      <c r="AR12" s="12">
        <v>41.38</v>
      </c>
      <c r="AS12" s="2"/>
      <c r="AT12" s="2"/>
      <c r="AU12" s="3">
        <v>3</v>
      </c>
      <c r="AV12" s="3"/>
      <c r="AW12" s="3"/>
      <c r="AX12" s="3"/>
      <c r="AY12" s="3"/>
      <c r="AZ12" s="3"/>
      <c r="BA12" s="6">
        <f aca="true" t="shared" si="15" ref="BA12:BA17">AR12+AS12+AT12</f>
        <v>41.38</v>
      </c>
      <c r="BB12" s="10">
        <f aca="true" t="shared" si="16" ref="BB12:BB17">AU12</f>
        <v>3</v>
      </c>
      <c r="BC12" s="3">
        <f aca="true" t="shared" si="17" ref="BC12:BC17">(AV12*5)+(AW12*10)+(AX12*10)+(AY12*15)+(AZ12*20)</f>
        <v>0</v>
      </c>
      <c r="BD12" s="11">
        <f aca="true" t="shared" si="18" ref="BD12:BD17">BA12+BB12+BC12</f>
        <v>44.38</v>
      </c>
      <c r="BE12" s="30">
        <f aca="true" t="shared" si="19" ref="BE12:BE17">(MIN(BD$5:BD$29)/BD12)*100</f>
        <v>73.79450202794051</v>
      </c>
      <c r="BF12" s="12">
        <v>35.01</v>
      </c>
      <c r="BG12" s="2"/>
      <c r="BH12" s="2"/>
      <c r="BI12" s="3">
        <v>1</v>
      </c>
      <c r="BJ12" s="3"/>
      <c r="BK12" s="3"/>
      <c r="BL12" s="3"/>
      <c r="BM12" s="3"/>
      <c r="BN12" s="3"/>
      <c r="BO12" s="6">
        <f aca="true" t="shared" si="20" ref="BO12:BO17">BF12+BG12+BH12</f>
        <v>35.01</v>
      </c>
      <c r="BP12" s="10">
        <f aca="true" t="shared" si="21" ref="BP12:BP17">BI12</f>
        <v>1</v>
      </c>
      <c r="BQ12" s="3">
        <f aca="true" t="shared" si="22" ref="BQ12:BQ17">(BJ12*5)+(BK12*10)+(BL12*10)+(BM12*15)+(BN12*20)</f>
        <v>0</v>
      </c>
      <c r="BR12" s="11">
        <f aca="true" t="shared" si="23" ref="BR12:BR17">IF(BF12="DQ",0,BO12+BP12+BQ12)</f>
        <v>36.01</v>
      </c>
      <c r="BS12" s="30">
        <f aca="true" t="shared" si="24" ref="BS12:BS17">(MIN(BR$5:BR$29)/BR12)*100</f>
        <v>79.61677311857818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 aca="true" t="shared" si="25" ref="CC12:CC17">IF(BT12="DQ",0,BT12+BU12+BV12)</f>
        <v>0</v>
      </c>
      <c r="CD12" s="10">
        <f aca="true" t="shared" si="26" ref="CD12:CD17">BW12</f>
        <v>0</v>
      </c>
      <c r="CE12" s="3">
        <f aca="true" t="shared" si="27" ref="CE12:CE17">(BX12*5)+(BY12*10)+(BZ12*10)+(CA12*15)+(CB12*20)</f>
        <v>0</v>
      </c>
      <c r="CF12" s="11">
        <f aca="true" t="shared" si="28" ref="CF12:CF17">IF(BT12="DQ",0,CC12+CD12+CE12)</f>
        <v>0</v>
      </c>
      <c r="CG12" s="30" t="e">
        <f aca="true" t="shared" si="29" ref="CG12:CG17">(MIN(CF$5:CF$29)/CF12)*100</f>
        <v>#DIV/0!</v>
      </c>
      <c r="CH12" s="12"/>
      <c r="CI12" s="2"/>
      <c r="CJ12" s="3"/>
      <c r="CK12" s="3"/>
      <c r="CL12" s="3"/>
      <c r="CM12" s="3"/>
      <c r="CN12" s="3"/>
      <c r="CO12" s="6">
        <f aca="true" t="shared" si="30" ref="CO12:CO17">CH12+CI12</f>
        <v>0</v>
      </c>
      <c r="CP12" s="10">
        <f aca="true" t="shared" si="31" ref="CP12:CP17">CJ12/2</f>
        <v>0</v>
      </c>
      <c r="CQ12" s="3">
        <f aca="true" t="shared" si="32" ref="CQ12:CQ17">(CJ12*5)+(CK12*10)+(CL12*10)+(CM12*15)+(CN12*20)</f>
        <v>0</v>
      </c>
      <c r="CR12" s="11">
        <f aca="true" t="shared" si="33" ref="CR12:CR17">CO12+CP12+CQ12</f>
        <v>0</v>
      </c>
      <c r="CS12" s="12"/>
      <c r="CT12" s="2"/>
      <c r="CU12" s="3"/>
      <c r="CV12" s="3"/>
      <c r="CW12" s="3"/>
      <c r="CX12" s="3"/>
      <c r="CY12" s="3"/>
      <c r="CZ12" s="6">
        <f aca="true" t="shared" si="34" ref="CZ12:CZ17">CS12+CT12</f>
        <v>0</v>
      </c>
      <c r="DA12" s="10">
        <f aca="true" t="shared" si="35" ref="DA12:DA17">CU12/2</f>
        <v>0</v>
      </c>
      <c r="DB12" s="3">
        <f aca="true" t="shared" si="36" ref="DB12:DB17">(CV12*3)+(CW12*5)+(CX12*5)+(CY12*20)</f>
        <v>0</v>
      </c>
      <c r="DC12" s="11">
        <f aca="true" t="shared" si="37" ref="DC12:DC17">CZ12+DA12+DB12</f>
        <v>0</v>
      </c>
      <c r="DD12" s="12"/>
      <c r="DE12" s="2"/>
      <c r="DF12" s="3"/>
      <c r="DG12" s="3"/>
      <c r="DH12" s="3"/>
      <c r="DI12" s="3"/>
      <c r="DJ12" s="3"/>
      <c r="DK12" s="6">
        <f aca="true" t="shared" si="38" ref="DK12:DK17">DD12+DE12</f>
        <v>0</v>
      </c>
      <c r="DL12" s="10">
        <f aca="true" t="shared" si="39" ref="DL12:DL17">DF12/2</f>
        <v>0</v>
      </c>
      <c r="DM12" s="3">
        <f aca="true" t="shared" si="40" ref="DM12:DM17">(DG12*3)+(DH12*5)+(DI12*5)+(DJ12*20)</f>
        <v>0</v>
      </c>
      <c r="DN12" s="11">
        <f aca="true" t="shared" si="41" ref="DN12:DN17">DK12+DL12+DM12</f>
        <v>0</v>
      </c>
    </row>
    <row r="13" spans="1:118" ht="15">
      <c r="A13" s="34">
        <v>5</v>
      </c>
      <c r="B13" s="35">
        <v>2</v>
      </c>
      <c r="C13" s="38" t="s">
        <v>57</v>
      </c>
      <c r="D13" s="25"/>
      <c r="E13" s="9" t="s">
        <v>49</v>
      </c>
      <c r="F13" s="31">
        <f t="shared" si="0"/>
        <v>303.57890939204697</v>
      </c>
      <c r="G13" s="32">
        <f t="shared" si="1"/>
        <v>161.81</v>
      </c>
      <c r="H13" s="21">
        <f t="shared" si="2"/>
        <v>127.80999999999999</v>
      </c>
      <c r="I13" s="7">
        <f t="shared" si="3"/>
        <v>0</v>
      </c>
      <c r="J13" s="23">
        <f t="shared" si="4"/>
        <v>34</v>
      </c>
      <c r="K13" s="12">
        <v>26.62</v>
      </c>
      <c r="L13" s="2"/>
      <c r="M13" s="2"/>
      <c r="N13" s="2"/>
      <c r="O13" s="2"/>
      <c r="P13" s="27"/>
      <c r="Q13" s="2"/>
      <c r="R13" s="3">
        <v>2</v>
      </c>
      <c r="S13" s="3"/>
      <c r="T13" s="3"/>
      <c r="U13" s="3"/>
      <c r="V13" s="3"/>
      <c r="W13" s="13"/>
      <c r="X13" s="6">
        <f t="shared" si="5"/>
        <v>26.62</v>
      </c>
      <c r="Y13" s="10">
        <f t="shared" si="6"/>
        <v>2</v>
      </c>
      <c r="Z13" s="3">
        <f t="shared" si="7"/>
        <v>0</v>
      </c>
      <c r="AA13" s="11">
        <f t="shared" si="8"/>
        <v>28.62</v>
      </c>
      <c r="AB13" s="30">
        <f t="shared" si="9"/>
        <v>89.06359189378057</v>
      </c>
      <c r="AC13" s="12">
        <v>37.51</v>
      </c>
      <c r="AD13" s="2"/>
      <c r="AE13" s="2"/>
      <c r="AF13" s="2"/>
      <c r="AG13" s="3">
        <v>20</v>
      </c>
      <c r="AH13" s="3"/>
      <c r="AI13" s="3"/>
      <c r="AJ13" s="3"/>
      <c r="AK13" s="3"/>
      <c r="AL13" s="3"/>
      <c r="AM13" s="6">
        <f t="shared" si="10"/>
        <v>37.51</v>
      </c>
      <c r="AN13" s="10">
        <f t="shared" si="11"/>
        <v>20</v>
      </c>
      <c r="AO13" s="3">
        <f t="shared" si="12"/>
        <v>0</v>
      </c>
      <c r="AP13" s="11">
        <f t="shared" si="13"/>
        <v>57.51</v>
      </c>
      <c r="AQ13" s="30">
        <f t="shared" si="14"/>
        <v>50.70422535211267</v>
      </c>
      <c r="AR13" s="12">
        <v>35.91</v>
      </c>
      <c r="AS13" s="2"/>
      <c r="AT13" s="2"/>
      <c r="AU13" s="3">
        <v>7</v>
      </c>
      <c r="AV13" s="3"/>
      <c r="AW13" s="3"/>
      <c r="AX13" s="3"/>
      <c r="AY13" s="3"/>
      <c r="AZ13" s="3"/>
      <c r="BA13" s="6">
        <f t="shared" si="15"/>
        <v>35.91</v>
      </c>
      <c r="BB13" s="10">
        <f t="shared" si="16"/>
        <v>7</v>
      </c>
      <c r="BC13" s="3">
        <f t="shared" si="17"/>
        <v>0</v>
      </c>
      <c r="BD13" s="11">
        <f t="shared" si="18"/>
        <v>42.91</v>
      </c>
      <c r="BE13" s="30">
        <f t="shared" si="19"/>
        <v>76.32253553950129</v>
      </c>
      <c r="BF13" s="12">
        <v>27.77</v>
      </c>
      <c r="BG13" s="2"/>
      <c r="BH13" s="2"/>
      <c r="BI13" s="3">
        <v>5</v>
      </c>
      <c r="BJ13" s="3"/>
      <c r="BK13" s="3"/>
      <c r="BL13" s="3"/>
      <c r="BM13" s="3"/>
      <c r="BN13" s="3"/>
      <c r="BO13" s="6">
        <f t="shared" si="20"/>
        <v>27.77</v>
      </c>
      <c r="BP13" s="10">
        <f t="shared" si="21"/>
        <v>5</v>
      </c>
      <c r="BQ13" s="3">
        <f t="shared" si="22"/>
        <v>0</v>
      </c>
      <c r="BR13" s="11">
        <f t="shared" si="23"/>
        <v>32.769999999999996</v>
      </c>
      <c r="BS13" s="30">
        <f t="shared" si="24"/>
        <v>87.48855660665245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 t="shared" si="25"/>
        <v>0</v>
      </c>
      <c r="CD13" s="10">
        <f t="shared" si="26"/>
        <v>0</v>
      </c>
      <c r="CE13" s="3">
        <f t="shared" si="27"/>
        <v>0</v>
      </c>
      <c r="CF13" s="11">
        <f t="shared" si="28"/>
        <v>0</v>
      </c>
      <c r="CG13" s="30" t="e">
        <f t="shared" si="29"/>
        <v>#DIV/0!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34">
        <v>7</v>
      </c>
      <c r="B14" s="35">
        <v>3</v>
      </c>
      <c r="C14" s="38" t="s">
        <v>50</v>
      </c>
      <c r="D14" s="25"/>
      <c r="E14" s="39" t="s">
        <v>49</v>
      </c>
      <c r="F14" s="31">
        <f t="shared" si="0"/>
        <v>285.27238309259303</v>
      </c>
      <c r="G14" s="32">
        <f t="shared" si="1"/>
        <v>177.54</v>
      </c>
      <c r="H14" s="21">
        <f t="shared" si="2"/>
        <v>109.53999999999999</v>
      </c>
      <c r="I14" s="7">
        <f t="shared" si="3"/>
        <v>5</v>
      </c>
      <c r="J14" s="23">
        <f t="shared" si="4"/>
        <v>63</v>
      </c>
      <c r="K14" s="12">
        <v>24.61</v>
      </c>
      <c r="L14" s="2"/>
      <c r="M14" s="2"/>
      <c r="N14" s="2"/>
      <c r="O14" s="2"/>
      <c r="P14" s="2"/>
      <c r="Q14" s="2"/>
      <c r="R14" s="3">
        <v>4</v>
      </c>
      <c r="S14" s="3"/>
      <c r="T14" s="3"/>
      <c r="U14" s="3"/>
      <c r="V14" s="3"/>
      <c r="W14" s="13"/>
      <c r="X14" s="6">
        <f t="shared" si="5"/>
        <v>24.61</v>
      </c>
      <c r="Y14" s="10">
        <f t="shared" si="6"/>
        <v>4</v>
      </c>
      <c r="Z14" s="3">
        <f t="shared" si="7"/>
        <v>0</v>
      </c>
      <c r="AA14" s="11">
        <f t="shared" si="8"/>
        <v>28.61</v>
      </c>
      <c r="AB14" s="30">
        <f t="shared" si="9"/>
        <v>89.09472212513107</v>
      </c>
      <c r="AC14" s="12">
        <v>28.18</v>
      </c>
      <c r="AD14" s="2"/>
      <c r="AE14" s="2"/>
      <c r="AF14" s="2"/>
      <c r="AG14" s="3">
        <v>22</v>
      </c>
      <c r="AH14" s="3"/>
      <c r="AI14" s="3"/>
      <c r="AJ14" s="3"/>
      <c r="AK14" s="3"/>
      <c r="AL14" s="3"/>
      <c r="AM14" s="6">
        <f t="shared" si="10"/>
        <v>28.18</v>
      </c>
      <c r="AN14" s="10">
        <f t="shared" si="11"/>
        <v>22</v>
      </c>
      <c r="AO14" s="3">
        <f t="shared" si="12"/>
        <v>0</v>
      </c>
      <c r="AP14" s="11">
        <f t="shared" si="13"/>
        <v>50.18</v>
      </c>
      <c r="AQ14" s="30">
        <f t="shared" si="14"/>
        <v>58.11080111598247</v>
      </c>
      <c r="AR14" s="12">
        <v>28.46</v>
      </c>
      <c r="AS14" s="2"/>
      <c r="AT14" s="2"/>
      <c r="AU14" s="3">
        <v>33</v>
      </c>
      <c r="AV14" s="3">
        <v>1</v>
      </c>
      <c r="AW14" s="3"/>
      <c r="AX14" s="3"/>
      <c r="AY14" s="3"/>
      <c r="AZ14" s="3"/>
      <c r="BA14" s="6">
        <f t="shared" si="15"/>
        <v>28.46</v>
      </c>
      <c r="BB14" s="10">
        <f t="shared" si="16"/>
        <v>33</v>
      </c>
      <c r="BC14" s="3">
        <f t="shared" si="17"/>
        <v>5</v>
      </c>
      <c r="BD14" s="11">
        <f t="shared" si="18"/>
        <v>66.46000000000001</v>
      </c>
      <c r="BE14" s="30">
        <f t="shared" si="19"/>
        <v>49.277761059283776</v>
      </c>
      <c r="BF14" s="12">
        <v>28.29</v>
      </c>
      <c r="BG14" s="2"/>
      <c r="BH14" s="2"/>
      <c r="BI14" s="3">
        <v>4</v>
      </c>
      <c r="BJ14" s="3"/>
      <c r="BK14" s="3"/>
      <c r="BL14" s="3"/>
      <c r="BM14" s="3"/>
      <c r="BN14" s="3"/>
      <c r="BO14" s="6">
        <f t="shared" si="20"/>
        <v>28.29</v>
      </c>
      <c r="BP14" s="10">
        <f t="shared" si="21"/>
        <v>4</v>
      </c>
      <c r="BQ14" s="3">
        <f t="shared" si="22"/>
        <v>0</v>
      </c>
      <c r="BR14" s="11">
        <f t="shared" si="23"/>
        <v>32.29</v>
      </c>
      <c r="BS14" s="30">
        <f t="shared" si="24"/>
        <v>88.78909879219573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 t="shared" si="25"/>
        <v>0</v>
      </c>
      <c r="CD14" s="10">
        <f t="shared" si="26"/>
        <v>0</v>
      </c>
      <c r="CE14" s="3">
        <f t="shared" si="27"/>
        <v>0</v>
      </c>
      <c r="CF14" s="11">
        <f t="shared" si="28"/>
        <v>0</v>
      </c>
      <c r="CG14" s="30" t="e">
        <f t="shared" si="29"/>
        <v>#DIV/0!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34">
        <v>8</v>
      </c>
      <c r="B15" s="35">
        <v>4</v>
      </c>
      <c r="C15" s="8" t="s">
        <v>48</v>
      </c>
      <c r="D15" s="9"/>
      <c r="E15" s="9" t="s">
        <v>49</v>
      </c>
      <c r="F15" s="31">
        <f t="shared" si="0"/>
        <v>266.53368900787865</v>
      </c>
      <c r="G15" s="32">
        <f t="shared" si="1"/>
        <v>185.39</v>
      </c>
      <c r="H15" s="21">
        <f t="shared" si="2"/>
        <v>88.39</v>
      </c>
      <c r="I15" s="7">
        <f t="shared" si="3"/>
        <v>15</v>
      </c>
      <c r="J15" s="23">
        <f t="shared" si="4"/>
        <v>82</v>
      </c>
      <c r="K15" s="12">
        <v>21.13</v>
      </c>
      <c r="L15" s="2"/>
      <c r="M15" s="2"/>
      <c r="N15" s="2"/>
      <c r="O15" s="2"/>
      <c r="P15" s="2"/>
      <c r="Q15" s="2"/>
      <c r="R15" s="3">
        <v>5</v>
      </c>
      <c r="S15" s="3">
        <v>1</v>
      </c>
      <c r="T15" s="3"/>
      <c r="U15" s="3"/>
      <c r="V15" s="3"/>
      <c r="W15" s="13"/>
      <c r="X15" s="6">
        <f t="shared" si="5"/>
        <v>21.13</v>
      </c>
      <c r="Y15" s="10">
        <f t="shared" si="6"/>
        <v>5</v>
      </c>
      <c r="Z15" s="3">
        <f t="shared" si="7"/>
        <v>5</v>
      </c>
      <c r="AA15" s="11">
        <f t="shared" si="8"/>
        <v>31.13</v>
      </c>
      <c r="AB15" s="30">
        <f t="shared" si="9"/>
        <v>81.88242852553806</v>
      </c>
      <c r="AC15" s="12">
        <v>19.9</v>
      </c>
      <c r="AD15" s="2"/>
      <c r="AE15" s="2"/>
      <c r="AF15" s="2"/>
      <c r="AG15" s="3">
        <v>40</v>
      </c>
      <c r="AH15" s="3">
        <v>1</v>
      </c>
      <c r="AI15" s="3"/>
      <c r="AJ15" s="3"/>
      <c r="AK15" s="3"/>
      <c r="AL15" s="3"/>
      <c r="AM15" s="6">
        <f t="shared" si="10"/>
        <v>19.9</v>
      </c>
      <c r="AN15" s="10">
        <f t="shared" si="11"/>
        <v>40</v>
      </c>
      <c r="AO15" s="3">
        <f t="shared" si="12"/>
        <v>5</v>
      </c>
      <c r="AP15" s="11">
        <f t="shared" si="13"/>
        <v>64.9</v>
      </c>
      <c r="AQ15" s="30">
        <f t="shared" si="14"/>
        <v>44.9306625577812</v>
      </c>
      <c r="AR15" s="12">
        <v>21</v>
      </c>
      <c r="AS15" s="2"/>
      <c r="AT15" s="2"/>
      <c r="AU15" s="3">
        <v>31</v>
      </c>
      <c r="AV15" s="3"/>
      <c r="AW15" s="3"/>
      <c r="AX15" s="3"/>
      <c r="AY15" s="3"/>
      <c r="AZ15" s="3"/>
      <c r="BA15" s="6">
        <f t="shared" si="15"/>
        <v>21</v>
      </c>
      <c r="BB15" s="10">
        <f t="shared" si="16"/>
        <v>31</v>
      </c>
      <c r="BC15" s="3">
        <f t="shared" si="17"/>
        <v>0</v>
      </c>
      <c r="BD15" s="11">
        <f t="shared" si="18"/>
        <v>52</v>
      </c>
      <c r="BE15" s="30">
        <f t="shared" si="19"/>
        <v>62.980769230769226</v>
      </c>
      <c r="BF15" s="12">
        <v>26.36</v>
      </c>
      <c r="BG15" s="2"/>
      <c r="BH15" s="2"/>
      <c r="BI15" s="3">
        <v>6</v>
      </c>
      <c r="BJ15" s="3">
        <v>1</v>
      </c>
      <c r="BK15" s="3"/>
      <c r="BL15" s="3"/>
      <c r="BM15" s="3"/>
      <c r="BN15" s="3"/>
      <c r="BO15" s="6">
        <f t="shared" si="20"/>
        <v>26.36</v>
      </c>
      <c r="BP15" s="10">
        <f t="shared" si="21"/>
        <v>6</v>
      </c>
      <c r="BQ15" s="3">
        <f t="shared" si="22"/>
        <v>5</v>
      </c>
      <c r="BR15" s="11">
        <f t="shared" si="23"/>
        <v>37.36</v>
      </c>
      <c r="BS15" s="30">
        <f t="shared" si="24"/>
        <v>76.73982869379016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 t="shared" si="25"/>
        <v>0</v>
      </c>
      <c r="CD15" s="10">
        <f t="shared" si="26"/>
        <v>0</v>
      </c>
      <c r="CE15" s="3">
        <f t="shared" si="27"/>
        <v>0</v>
      </c>
      <c r="CF15" s="11">
        <f t="shared" si="28"/>
        <v>0</v>
      </c>
      <c r="CG15" s="30" t="e">
        <f t="shared" si="29"/>
        <v>#DIV/0!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34">
        <v>9</v>
      </c>
      <c r="B16" s="35">
        <v>5</v>
      </c>
      <c r="C16" s="8" t="s">
        <v>52</v>
      </c>
      <c r="D16" s="9"/>
      <c r="E16" s="39" t="s">
        <v>49</v>
      </c>
      <c r="F16" s="31">
        <f t="shared" si="0"/>
        <v>254.7994022218294</v>
      </c>
      <c r="G16" s="32">
        <f t="shared" si="1"/>
        <v>188.59</v>
      </c>
      <c r="H16" s="21">
        <f t="shared" si="2"/>
        <v>127.59</v>
      </c>
      <c r="I16" s="7">
        <f t="shared" si="3"/>
        <v>15</v>
      </c>
      <c r="J16" s="23">
        <f t="shared" si="4"/>
        <v>46</v>
      </c>
      <c r="K16" s="12">
        <v>31.88</v>
      </c>
      <c r="L16" s="2"/>
      <c r="M16" s="2"/>
      <c r="N16" s="2"/>
      <c r="O16" s="2"/>
      <c r="P16" s="2"/>
      <c r="Q16" s="2"/>
      <c r="R16" s="3">
        <v>18</v>
      </c>
      <c r="S16" s="3">
        <v>1</v>
      </c>
      <c r="T16" s="3"/>
      <c r="U16" s="3"/>
      <c r="V16" s="3"/>
      <c r="W16" s="13"/>
      <c r="X16" s="6">
        <f t="shared" si="5"/>
        <v>31.88</v>
      </c>
      <c r="Y16" s="10">
        <f t="shared" si="6"/>
        <v>18</v>
      </c>
      <c r="Z16" s="3">
        <f t="shared" si="7"/>
        <v>5</v>
      </c>
      <c r="AA16" s="11">
        <f t="shared" si="8"/>
        <v>54.879999999999995</v>
      </c>
      <c r="AB16" s="30">
        <f t="shared" si="9"/>
        <v>46.446793002915456</v>
      </c>
      <c r="AC16" s="12">
        <v>30.57</v>
      </c>
      <c r="AD16" s="2"/>
      <c r="AE16" s="2"/>
      <c r="AF16" s="2"/>
      <c r="AG16" s="3">
        <v>13</v>
      </c>
      <c r="AH16" s="3">
        <v>1</v>
      </c>
      <c r="AI16" s="3"/>
      <c r="AJ16" s="3"/>
      <c r="AK16" s="3"/>
      <c r="AL16" s="3"/>
      <c r="AM16" s="6">
        <f t="shared" si="10"/>
        <v>30.57</v>
      </c>
      <c r="AN16" s="10">
        <f t="shared" si="11"/>
        <v>13</v>
      </c>
      <c r="AO16" s="3">
        <f t="shared" si="12"/>
        <v>5</v>
      </c>
      <c r="AP16" s="11">
        <f t="shared" si="13"/>
        <v>48.57</v>
      </c>
      <c r="AQ16" s="30">
        <f t="shared" si="14"/>
        <v>60.03705991352687</v>
      </c>
      <c r="AR16" s="12">
        <v>29.79</v>
      </c>
      <c r="AS16" s="2"/>
      <c r="AT16" s="2"/>
      <c r="AU16" s="3">
        <v>7</v>
      </c>
      <c r="AV16" s="3"/>
      <c r="AW16" s="3"/>
      <c r="AX16" s="3"/>
      <c r="AY16" s="3"/>
      <c r="AZ16" s="3"/>
      <c r="BA16" s="6">
        <f t="shared" si="15"/>
        <v>29.79</v>
      </c>
      <c r="BB16" s="10">
        <f t="shared" si="16"/>
        <v>7</v>
      </c>
      <c r="BC16" s="3">
        <f t="shared" si="17"/>
        <v>0</v>
      </c>
      <c r="BD16" s="11">
        <f t="shared" si="18"/>
        <v>36.79</v>
      </c>
      <c r="BE16" s="30">
        <f t="shared" si="19"/>
        <v>89.01875509649362</v>
      </c>
      <c r="BF16" s="12">
        <v>35.35</v>
      </c>
      <c r="BG16" s="2"/>
      <c r="BH16" s="2"/>
      <c r="BI16" s="3">
        <v>8</v>
      </c>
      <c r="BJ16" s="3">
        <v>1</v>
      </c>
      <c r="BK16" s="3"/>
      <c r="BL16" s="3"/>
      <c r="BM16" s="3"/>
      <c r="BN16" s="3"/>
      <c r="BO16" s="6">
        <f t="shared" si="20"/>
        <v>35.35</v>
      </c>
      <c r="BP16" s="10">
        <f t="shared" si="21"/>
        <v>8</v>
      </c>
      <c r="BQ16" s="3">
        <f t="shared" si="22"/>
        <v>5</v>
      </c>
      <c r="BR16" s="11">
        <f t="shared" si="23"/>
        <v>48.35</v>
      </c>
      <c r="BS16" s="30">
        <f t="shared" si="24"/>
        <v>59.29679420889349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 t="shared" si="25"/>
        <v>0</v>
      </c>
      <c r="CD16" s="10">
        <f t="shared" si="26"/>
        <v>0</v>
      </c>
      <c r="CE16" s="3">
        <f t="shared" si="27"/>
        <v>0</v>
      </c>
      <c r="CF16" s="11">
        <f t="shared" si="28"/>
        <v>0</v>
      </c>
      <c r="CG16" s="30" t="e">
        <f t="shared" si="29"/>
        <v>#DIV/0!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>
      <c r="A17" s="34">
        <v>14</v>
      </c>
      <c r="B17" s="35">
        <v>6</v>
      </c>
      <c r="C17" s="38" t="s">
        <v>54</v>
      </c>
      <c r="D17" s="25"/>
      <c r="E17" s="39" t="s">
        <v>49</v>
      </c>
      <c r="F17" s="31">
        <f t="shared" si="0"/>
        <v>225.6319916893825</v>
      </c>
      <c r="G17" s="32">
        <f t="shared" si="1"/>
        <v>212.62</v>
      </c>
      <c r="H17" s="21">
        <f t="shared" si="2"/>
        <v>166.62</v>
      </c>
      <c r="I17" s="7">
        <f t="shared" si="3"/>
        <v>0</v>
      </c>
      <c r="J17" s="23">
        <f t="shared" si="4"/>
        <v>46</v>
      </c>
      <c r="K17" s="12">
        <v>35.7</v>
      </c>
      <c r="L17" s="2"/>
      <c r="M17" s="2"/>
      <c r="N17" s="2"/>
      <c r="O17" s="2"/>
      <c r="P17" s="2"/>
      <c r="Q17" s="2"/>
      <c r="R17" s="3">
        <v>5</v>
      </c>
      <c r="S17" s="3"/>
      <c r="T17" s="3"/>
      <c r="U17" s="3"/>
      <c r="V17" s="3"/>
      <c r="W17" s="13"/>
      <c r="X17" s="6">
        <f t="shared" si="5"/>
        <v>35.7</v>
      </c>
      <c r="Y17" s="10">
        <f t="shared" si="6"/>
        <v>5</v>
      </c>
      <c r="Z17" s="3">
        <f t="shared" si="7"/>
        <v>0</v>
      </c>
      <c r="AA17" s="11">
        <f t="shared" si="8"/>
        <v>40.7</v>
      </c>
      <c r="AB17" s="30">
        <f t="shared" si="9"/>
        <v>62.62899262899262</v>
      </c>
      <c r="AC17" s="12">
        <v>39.53</v>
      </c>
      <c r="AD17" s="2"/>
      <c r="AE17" s="2"/>
      <c r="AF17" s="2"/>
      <c r="AG17" s="3">
        <v>32</v>
      </c>
      <c r="AH17" s="3"/>
      <c r="AI17" s="3"/>
      <c r="AJ17" s="3"/>
      <c r="AK17" s="3"/>
      <c r="AL17" s="3"/>
      <c r="AM17" s="6">
        <f t="shared" si="10"/>
        <v>39.53</v>
      </c>
      <c r="AN17" s="10">
        <f t="shared" si="11"/>
        <v>32</v>
      </c>
      <c r="AO17" s="3">
        <f t="shared" si="12"/>
        <v>0</v>
      </c>
      <c r="AP17" s="11">
        <f t="shared" si="13"/>
        <v>71.53</v>
      </c>
      <c r="AQ17" s="30">
        <f t="shared" si="14"/>
        <v>40.76611212078848</v>
      </c>
      <c r="AR17" s="12">
        <v>45.3</v>
      </c>
      <c r="AS17" s="2"/>
      <c r="AT17" s="2"/>
      <c r="AU17" s="3">
        <v>7</v>
      </c>
      <c r="AV17" s="3"/>
      <c r="AW17" s="3"/>
      <c r="AX17" s="3"/>
      <c r="AY17" s="3"/>
      <c r="AZ17" s="3"/>
      <c r="BA17" s="6">
        <f t="shared" si="15"/>
        <v>45.3</v>
      </c>
      <c r="BB17" s="10">
        <f t="shared" si="16"/>
        <v>7</v>
      </c>
      <c r="BC17" s="3">
        <f t="shared" si="17"/>
        <v>0</v>
      </c>
      <c r="BD17" s="11">
        <f t="shared" si="18"/>
        <v>52.3</v>
      </c>
      <c r="BE17" s="30">
        <f t="shared" si="19"/>
        <v>62.619502868068835</v>
      </c>
      <c r="BF17" s="12">
        <v>46.09</v>
      </c>
      <c r="BG17" s="2"/>
      <c r="BH17" s="2"/>
      <c r="BI17" s="3">
        <v>2</v>
      </c>
      <c r="BJ17" s="3"/>
      <c r="BK17" s="3"/>
      <c r="BL17" s="3"/>
      <c r="BM17" s="3"/>
      <c r="BN17" s="3"/>
      <c r="BO17" s="6">
        <f t="shared" si="20"/>
        <v>46.09</v>
      </c>
      <c r="BP17" s="10">
        <f t="shared" si="21"/>
        <v>2</v>
      </c>
      <c r="BQ17" s="3">
        <f t="shared" si="22"/>
        <v>0</v>
      </c>
      <c r="BR17" s="11">
        <f t="shared" si="23"/>
        <v>48.09</v>
      </c>
      <c r="BS17" s="30">
        <f t="shared" si="24"/>
        <v>59.61738407153254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 t="shared" si="25"/>
        <v>0</v>
      </c>
      <c r="CD17" s="10">
        <f t="shared" si="26"/>
        <v>0</v>
      </c>
      <c r="CE17" s="3">
        <f t="shared" si="27"/>
        <v>0</v>
      </c>
      <c r="CF17" s="11">
        <f t="shared" si="28"/>
        <v>0</v>
      </c>
      <c r="CG17" s="30" t="e">
        <f t="shared" si="29"/>
        <v>#DIV/0!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>
      <c r="A18" s="34"/>
      <c r="B18" s="35"/>
      <c r="C18" s="38"/>
      <c r="D18" s="25"/>
      <c r="E18" s="39"/>
      <c r="F18" s="31"/>
      <c r="G18" s="32"/>
      <c r="H18" s="21"/>
      <c r="I18" s="7"/>
      <c r="J18" s="23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11"/>
      <c r="AB18" s="30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30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11"/>
      <c r="BE18" s="30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11"/>
      <c r="BS18" s="30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30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">
      <c r="A19" s="34"/>
      <c r="B19" s="35"/>
      <c r="C19" s="52" t="s">
        <v>41</v>
      </c>
      <c r="D19" s="25"/>
      <c r="E19" s="39"/>
      <c r="F19" s="31"/>
      <c r="G19" s="32"/>
      <c r="H19" s="21"/>
      <c r="I19" s="7"/>
      <c r="J19" s="23"/>
      <c r="K19" s="1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13"/>
      <c r="X19" s="6"/>
      <c r="Y19" s="10"/>
      <c r="Z19" s="3"/>
      <c r="AA19" s="11"/>
      <c r="AB19" s="30"/>
      <c r="AC19" s="12"/>
      <c r="AD19" s="2"/>
      <c r="AE19" s="2"/>
      <c r="AF19" s="2"/>
      <c r="AG19" s="3"/>
      <c r="AH19" s="3"/>
      <c r="AI19" s="3"/>
      <c r="AJ19" s="3"/>
      <c r="AK19" s="3"/>
      <c r="AL19" s="3"/>
      <c r="AM19" s="6"/>
      <c r="AN19" s="10"/>
      <c r="AO19" s="3"/>
      <c r="AP19" s="11"/>
      <c r="AQ19" s="30"/>
      <c r="AR19" s="12"/>
      <c r="AS19" s="2"/>
      <c r="AT19" s="2"/>
      <c r="AU19" s="3"/>
      <c r="AV19" s="3"/>
      <c r="AW19" s="3"/>
      <c r="AX19" s="3"/>
      <c r="AY19" s="3"/>
      <c r="AZ19" s="3"/>
      <c r="BA19" s="6"/>
      <c r="BB19" s="10"/>
      <c r="BC19" s="3"/>
      <c r="BD19" s="11"/>
      <c r="BE19" s="30"/>
      <c r="BF19" s="12"/>
      <c r="BG19" s="2"/>
      <c r="BH19" s="2"/>
      <c r="BI19" s="3"/>
      <c r="BJ19" s="3"/>
      <c r="BK19" s="3"/>
      <c r="BL19" s="3"/>
      <c r="BM19" s="3"/>
      <c r="BN19" s="3"/>
      <c r="BO19" s="6"/>
      <c r="BP19" s="10"/>
      <c r="BQ19" s="3"/>
      <c r="BR19" s="11"/>
      <c r="BS19" s="30"/>
      <c r="BT19" s="12"/>
      <c r="BU19" s="2"/>
      <c r="BV19" s="2"/>
      <c r="BW19" s="3"/>
      <c r="BX19" s="3"/>
      <c r="BY19" s="3"/>
      <c r="BZ19" s="3"/>
      <c r="CA19" s="3"/>
      <c r="CB19" s="3"/>
      <c r="CC19" s="6"/>
      <c r="CD19" s="10"/>
      <c r="CE19" s="3"/>
      <c r="CF19" s="11"/>
      <c r="CG19" s="30"/>
      <c r="CH19" s="12"/>
      <c r="CI19" s="2"/>
      <c r="CJ19" s="3"/>
      <c r="CK19" s="3"/>
      <c r="CL19" s="3"/>
      <c r="CM19" s="3"/>
      <c r="CN19" s="3"/>
      <c r="CO19" s="6"/>
      <c r="CP19" s="10"/>
      <c r="CQ19" s="3"/>
      <c r="CR19" s="11"/>
      <c r="CS19" s="12"/>
      <c r="CT19" s="2"/>
      <c r="CU19" s="3"/>
      <c r="CV19" s="3"/>
      <c r="CW19" s="3"/>
      <c r="CX19" s="3"/>
      <c r="CY19" s="3"/>
      <c r="CZ19" s="6"/>
      <c r="DA19" s="10"/>
      <c r="DB19" s="3"/>
      <c r="DC19" s="11"/>
      <c r="DD19" s="12"/>
      <c r="DE19" s="2"/>
      <c r="DF19" s="3"/>
      <c r="DG19" s="3"/>
      <c r="DH19" s="3"/>
      <c r="DI19" s="3"/>
      <c r="DJ19" s="3"/>
      <c r="DK19" s="6"/>
      <c r="DL19" s="10"/>
      <c r="DM19" s="3"/>
      <c r="DN19" s="11"/>
    </row>
    <row r="20" spans="1:118" ht="15">
      <c r="A20" s="34">
        <v>2</v>
      </c>
      <c r="B20" s="35">
        <v>1</v>
      </c>
      <c r="C20" s="38" t="s">
        <v>46</v>
      </c>
      <c r="D20" s="25"/>
      <c r="E20" s="39" t="s">
        <v>41</v>
      </c>
      <c r="F20" s="31">
        <f aca="true" t="shared" si="42" ref="F20:F29">AB20+AQ20+BE20+BS20</f>
        <v>338.8684969690462</v>
      </c>
      <c r="G20" s="32">
        <f aca="true" t="shared" si="43" ref="G20:G29">H20+I20+J20</f>
        <v>138.76999999999998</v>
      </c>
      <c r="H20" s="21">
        <f aca="true" t="shared" si="44" ref="H20:H29">X20+AM20+BA20+BO20+CC20+CO20+CZ20+DK20</f>
        <v>122.77</v>
      </c>
      <c r="I20" s="7">
        <f aca="true" t="shared" si="45" ref="I20:I29">Z20+AO20+BC20+BQ20+CE20+CQ20+DB20+DM20</f>
        <v>0</v>
      </c>
      <c r="J20" s="23">
        <f aca="true" t="shared" si="46" ref="J20:J29">R20+AG20+AU20+BI20+BW20+CJ20+CU20+DF20</f>
        <v>16</v>
      </c>
      <c r="K20" s="12">
        <v>24.7</v>
      </c>
      <c r="L20" s="2"/>
      <c r="M20" s="2"/>
      <c r="N20" s="2"/>
      <c r="O20" s="2"/>
      <c r="P20" s="2"/>
      <c r="Q20" s="2"/>
      <c r="R20" s="3">
        <v>2</v>
      </c>
      <c r="S20" s="3"/>
      <c r="T20" s="3"/>
      <c r="U20" s="3"/>
      <c r="V20" s="3"/>
      <c r="W20" s="13"/>
      <c r="X20" s="6">
        <f aca="true" t="shared" si="47" ref="X20:X29">IF(K20="DQ",0,K20+L20+M20+N20+O20+P20+Q20)</f>
        <v>24.7</v>
      </c>
      <c r="Y20" s="10">
        <f aca="true" t="shared" si="48" ref="Y20:Y29">R20</f>
        <v>2</v>
      </c>
      <c r="Z20" s="3">
        <f aca="true" t="shared" si="49" ref="Z20:Z29">(S20*5)+(T20*10)+(U20*10)+(V20*15)+(W20*20)</f>
        <v>0</v>
      </c>
      <c r="AA20" s="11">
        <f aca="true" t="shared" si="50" ref="AA20:AA29">IF(K20="DQ",0,X20+Y20+Z20)</f>
        <v>26.7</v>
      </c>
      <c r="AB20" s="30">
        <f aca="true" t="shared" si="51" ref="AB20:AB29">(MIN(AA$5:AA$29)/AA20)*100</f>
        <v>95.46816479400748</v>
      </c>
      <c r="AC20" s="12">
        <v>29.38</v>
      </c>
      <c r="AD20" s="2"/>
      <c r="AE20" s="2"/>
      <c r="AF20" s="2"/>
      <c r="AG20" s="3">
        <v>5</v>
      </c>
      <c r="AH20" s="3"/>
      <c r="AI20" s="3"/>
      <c r="AJ20" s="3"/>
      <c r="AK20" s="3"/>
      <c r="AL20" s="3"/>
      <c r="AM20" s="6">
        <f aca="true" t="shared" si="52" ref="AM20:AM29">IF(AC20="DQ",0,AC20+AD20+AE20+AF20)</f>
        <v>29.38</v>
      </c>
      <c r="AN20" s="10">
        <f aca="true" t="shared" si="53" ref="AN20:AN29">AG20</f>
        <v>5</v>
      </c>
      <c r="AO20" s="3">
        <f aca="true" t="shared" si="54" ref="AO20:AO29">(AH20*5)+(AI20*10)+(AJ20*10)+(AK20*15)+(AL20*20)</f>
        <v>0</v>
      </c>
      <c r="AP20" s="11">
        <f aca="true" t="shared" si="55" ref="AP20:AP29">IF(AC20="DQ",0,AM20+AN20+AO20)</f>
        <v>34.379999999999995</v>
      </c>
      <c r="AQ20" s="30">
        <f aca="true" t="shared" si="56" ref="AQ20:AQ29">(MIN(AP$5:AP$29)/AP20)*100</f>
        <v>84.81675392670158</v>
      </c>
      <c r="AR20" s="12">
        <v>33.66</v>
      </c>
      <c r="AS20" s="2"/>
      <c r="AT20" s="2"/>
      <c r="AU20" s="3">
        <v>4</v>
      </c>
      <c r="AV20" s="3"/>
      <c r="AW20" s="3"/>
      <c r="AX20" s="3"/>
      <c r="AY20" s="3"/>
      <c r="AZ20" s="3"/>
      <c r="BA20" s="6">
        <f aca="true" t="shared" si="57" ref="BA20:BA25">AR20+AS20+AT20</f>
        <v>33.66</v>
      </c>
      <c r="BB20" s="10">
        <f aca="true" t="shared" si="58" ref="BB20:BB29">AU20</f>
        <v>4</v>
      </c>
      <c r="BC20" s="3">
        <f aca="true" t="shared" si="59" ref="BC20:BC29">(AV20*5)+(AW20*10)+(AX20*10)+(AY20*15)+(AZ20*20)</f>
        <v>0</v>
      </c>
      <c r="BD20" s="11">
        <f aca="true" t="shared" si="60" ref="BD20:BD25">BA20+BB20+BC20</f>
        <v>37.66</v>
      </c>
      <c r="BE20" s="30">
        <f aca="true" t="shared" si="61" ref="BE20:BE29">(MIN(BD$5:BD$29)/BD20)*100</f>
        <v>86.96229421136485</v>
      </c>
      <c r="BF20" s="12">
        <v>35.03</v>
      </c>
      <c r="BG20" s="2"/>
      <c r="BH20" s="2"/>
      <c r="BI20" s="3">
        <v>5</v>
      </c>
      <c r="BJ20" s="3"/>
      <c r="BK20" s="3"/>
      <c r="BL20" s="3"/>
      <c r="BM20" s="3"/>
      <c r="BN20" s="3"/>
      <c r="BO20" s="6">
        <f aca="true" t="shared" si="62" ref="BO20:BO25">BF20+BG20+BH20</f>
        <v>35.03</v>
      </c>
      <c r="BP20" s="10">
        <f aca="true" t="shared" si="63" ref="BP20:BP29">BI20</f>
        <v>5</v>
      </c>
      <c r="BQ20" s="3">
        <f aca="true" t="shared" si="64" ref="BQ20:BQ29">(BJ20*5)+(BK20*10)+(BL20*10)+(BM20*15)+(BN20*20)</f>
        <v>0</v>
      </c>
      <c r="BR20" s="11">
        <f aca="true" t="shared" si="65" ref="BR20:BR29">IF(BF20="DQ",0,BO20+BP20+BQ20)</f>
        <v>40.03</v>
      </c>
      <c r="BS20" s="30">
        <f aca="true" t="shared" si="66" ref="BS20:BS29">(MIN(BR$5:BR$29)/BR20)*100</f>
        <v>71.62128403697227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 aca="true" t="shared" si="67" ref="CC20:CC29">IF(BT20="DQ",0,BT20+BU20+BV20)</f>
        <v>0</v>
      </c>
      <c r="CD20" s="10">
        <f aca="true" t="shared" si="68" ref="CD20:CD29">BW20</f>
        <v>0</v>
      </c>
      <c r="CE20" s="3">
        <f aca="true" t="shared" si="69" ref="CE20:CE29">(BX20*5)+(BY20*10)+(BZ20*10)+(CA20*15)+(CB20*20)</f>
        <v>0</v>
      </c>
      <c r="CF20" s="11">
        <f aca="true" t="shared" si="70" ref="CF20:CF29">IF(BT20="DQ",0,CC20+CD20+CE20)</f>
        <v>0</v>
      </c>
      <c r="CG20" s="30" t="e">
        <f aca="true" t="shared" si="71" ref="CG20:CG29">(MIN(CF$5:CF$29)/CF20)*100</f>
        <v>#DIV/0!</v>
      </c>
      <c r="CH20" s="12"/>
      <c r="CI20" s="2"/>
      <c r="CJ20" s="3"/>
      <c r="CK20" s="3"/>
      <c r="CL20" s="3"/>
      <c r="CM20" s="3"/>
      <c r="CN20" s="3"/>
      <c r="CO20" s="6">
        <f aca="true" t="shared" si="72" ref="CO20:CO29">CH20+CI20</f>
        <v>0</v>
      </c>
      <c r="CP20" s="10">
        <f aca="true" t="shared" si="73" ref="CP20:CP29">CJ20/2</f>
        <v>0</v>
      </c>
      <c r="CQ20" s="3">
        <f aca="true" t="shared" si="74" ref="CQ20:CQ29">(CJ20*5)+(CK20*10)+(CL20*10)+(CM20*15)+(CN20*20)</f>
        <v>0</v>
      </c>
      <c r="CR20" s="11">
        <f aca="true" t="shared" si="75" ref="CR20:CR29">CO20+CP20+CQ20</f>
        <v>0</v>
      </c>
      <c r="CS20" s="12"/>
      <c r="CT20" s="2"/>
      <c r="CU20" s="3"/>
      <c r="CV20" s="3"/>
      <c r="CW20" s="3"/>
      <c r="CX20" s="3"/>
      <c r="CY20" s="3"/>
      <c r="CZ20" s="6">
        <f aca="true" t="shared" si="76" ref="CZ20:CZ29">CS20+CT20</f>
        <v>0</v>
      </c>
      <c r="DA20" s="10">
        <f aca="true" t="shared" si="77" ref="DA20:DA29">CU20/2</f>
        <v>0</v>
      </c>
      <c r="DB20" s="3">
        <f aca="true" t="shared" si="78" ref="DB20:DB29">(CV20*3)+(CW20*5)+(CX20*5)+(CY20*20)</f>
        <v>0</v>
      </c>
      <c r="DC20" s="11">
        <f aca="true" t="shared" si="79" ref="DC20:DC29">CZ20+DA20+DB20</f>
        <v>0</v>
      </c>
      <c r="DD20" s="12"/>
      <c r="DE20" s="2"/>
      <c r="DF20" s="3"/>
      <c r="DG20" s="3"/>
      <c r="DH20" s="3"/>
      <c r="DI20" s="3"/>
      <c r="DJ20" s="3"/>
      <c r="DK20" s="6">
        <f aca="true" t="shared" si="80" ref="DK20:DK29">DD20+DE20</f>
        <v>0</v>
      </c>
      <c r="DL20" s="10">
        <f aca="true" t="shared" si="81" ref="DL20:DL29">DF20/2</f>
        <v>0</v>
      </c>
      <c r="DM20" s="3">
        <f aca="true" t="shared" si="82" ref="DM20:DM29">(DG20*3)+(DH20*5)+(DI20*5)+(DJ20*20)</f>
        <v>0</v>
      </c>
      <c r="DN20" s="11">
        <f aca="true" t="shared" si="83" ref="DN20:DN29">DK20+DL20+DM20</f>
        <v>0</v>
      </c>
    </row>
    <row r="21" spans="1:118" ht="15">
      <c r="A21" s="34">
        <v>3</v>
      </c>
      <c r="B21" s="35">
        <v>2</v>
      </c>
      <c r="C21" s="38" t="s">
        <v>43</v>
      </c>
      <c r="D21" s="25"/>
      <c r="E21" s="39" t="s">
        <v>41</v>
      </c>
      <c r="F21" s="31">
        <f t="shared" si="42"/>
        <v>332.08831635343057</v>
      </c>
      <c r="G21" s="32">
        <f t="shared" si="43"/>
        <v>145.45</v>
      </c>
      <c r="H21" s="21">
        <f t="shared" si="44"/>
        <v>109.44999999999999</v>
      </c>
      <c r="I21" s="7">
        <f t="shared" si="45"/>
        <v>10</v>
      </c>
      <c r="J21" s="23">
        <f t="shared" si="46"/>
        <v>26</v>
      </c>
      <c r="K21" s="12">
        <v>23.49</v>
      </c>
      <c r="L21" s="2"/>
      <c r="M21" s="2"/>
      <c r="N21" s="2"/>
      <c r="O21" s="2"/>
      <c r="P21" s="2"/>
      <c r="Q21" s="2"/>
      <c r="R21" s="3">
        <v>2</v>
      </c>
      <c r="S21" s="3"/>
      <c r="T21" s="3"/>
      <c r="U21" s="3"/>
      <c r="V21" s="3"/>
      <c r="W21" s="13"/>
      <c r="X21" s="6">
        <f t="shared" si="47"/>
        <v>23.49</v>
      </c>
      <c r="Y21" s="10">
        <f t="shared" si="48"/>
        <v>2</v>
      </c>
      <c r="Z21" s="3">
        <f t="shared" si="49"/>
        <v>0</v>
      </c>
      <c r="AA21" s="11">
        <f t="shared" si="50"/>
        <v>25.49</v>
      </c>
      <c r="AB21" s="54">
        <f t="shared" si="51"/>
        <v>100</v>
      </c>
      <c r="AC21" s="12">
        <v>31.49</v>
      </c>
      <c r="AD21" s="2"/>
      <c r="AE21" s="2"/>
      <c r="AF21" s="2"/>
      <c r="AG21" s="3">
        <v>2</v>
      </c>
      <c r="AH21" s="3"/>
      <c r="AI21" s="3"/>
      <c r="AJ21" s="3"/>
      <c r="AK21" s="3"/>
      <c r="AL21" s="3"/>
      <c r="AM21" s="6">
        <f t="shared" si="52"/>
        <v>31.49</v>
      </c>
      <c r="AN21" s="10">
        <f t="shared" si="53"/>
        <v>2</v>
      </c>
      <c r="AO21" s="3">
        <f t="shared" si="54"/>
        <v>0</v>
      </c>
      <c r="AP21" s="11">
        <f t="shared" si="55"/>
        <v>33.489999999999995</v>
      </c>
      <c r="AQ21" s="30">
        <f t="shared" si="56"/>
        <v>87.07076739325174</v>
      </c>
      <c r="AR21" s="12">
        <v>21.31</v>
      </c>
      <c r="AS21" s="2"/>
      <c r="AT21" s="2"/>
      <c r="AU21" s="3">
        <v>17</v>
      </c>
      <c r="AV21" s="3"/>
      <c r="AW21" s="3"/>
      <c r="AX21" s="3"/>
      <c r="AY21" s="3"/>
      <c r="AZ21" s="3"/>
      <c r="BA21" s="6">
        <f t="shared" si="57"/>
        <v>21.31</v>
      </c>
      <c r="BB21" s="10">
        <f t="shared" si="58"/>
        <v>17</v>
      </c>
      <c r="BC21" s="3">
        <f t="shared" si="59"/>
        <v>0</v>
      </c>
      <c r="BD21" s="11">
        <f t="shared" si="60"/>
        <v>38.31</v>
      </c>
      <c r="BE21" s="30">
        <f t="shared" si="61"/>
        <v>85.48681806316888</v>
      </c>
      <c r="BF21" s="12">
        <v>33.16</v>
      </c>
      <c r="BG21" s="2"/>
      <c r="BH21" s="2"/>
      <c r="BI21" s="3">
        <v>5</v>
      </c>
      <c r="BJ21" s="3"/>
      <c r="BK21" s="3"/>
      <c r="BL21" s="3">
        <v>1</v>
      </c>
      <c r="BM21" s="3"/>
      <c r="BN21" s="3"/>
      <c r="BO21" s="6">
        <f t="shared" si="62"/>
        <v>33.16</v>
      </c>
      <c r="BP21" s="10">
        <f t="shared" si="63"/>
        <v>5</v>
      </c>
      <c r="BQ21" s="3">
        <f t="shared" si="64"/>
        <v>10</v>
      </c>
      <c r="BR21" s="11">
        <f t="shared" si="65"/>
        <v>48.16</v>
      </c>
      <c r="BS21" s="30">
        <f t="shared" si="66"/>
        <v>59.530730897009974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 t="shared" si="67"/>
        <v>0</v>
      </c>
      <c r="CD21" s="10">
        <f t="shared" si="68"/>
        <v>0</v>
      </c>
      <c r="CE21" s="3">
        <f t="shared" si="69"/>
        <v>0</v>
      </c>
      <c r="CF21" s="11">
        <f t="shared" si="70"/>
        <v>0</v>
      </c>
      <c r="CG21" s="30" t="e">
        <f t="shared" si="71"/>
        <v>#DIV/0!</v>
      </c>
      <c r="CH21" s="12"/>
      <c r="CI21" s="2"/>
      <c r="CJ21" s="3"/>
      <c r="CK21" s="3"/>
      <c r="CL21" s="3"/>
      <c r="CM21" s="3"/>
      <c r="CN21" s="3"/>
      <c r="CO21" s="6">
        <f t="shared" si="72"/>
        <v>0</v>
      </c>
      <c r="CP21" s="10">
        <f t="shared" si="73"/>
        <v>0</v>
      </c>
      <c r="CQ21" s="3">
        <f t="shared" si="74"/>
        <v>0</v>
      </c>
      <c r="CR21" s="11">
        <f t="shared" si="75"/>
        <v>0</v>
      </c>
      <c r="CS21" s="12"/>
      <c r="CT21" s="2"/>
      <c r="CU21" s="3"/>
      <c r="CV21" s="3"/>
      <c r="CW21" s="3"/>
      <c r="CX21" s="3"/>
      <c r="CY21" s="3"/>
      <c r="CZ21" s="6">
        <f t="shared" si="76"/>
        <v>0</v>
      </c>
      <c r="DA21" s="10">
        <f t="shared" si="77"/>
        <v>0</v>
      </c>
      <c r="DB21" s="3">
        <f t="shared" si="78"/>
        <v>0</v>
      </c>
      <c r="DC21" s="11">
        <f t="shared" si="79"/>
        <v>0</v>
      </c>
      <c r="DD21" s="12"/>
      <c r="DE21" s="2"/>
      <c r="DF21" s="3"/>
      <c r="DG21" s="3"/>
      <c r="DH21" s="3"/>
      <c r="DI21" s="3"/>
      <c r="DJ21" s="3"/>
      <c r="DK21" s="6">
        <f t="shared" si="80"/>
        <v>0</v>
      </c>
      <c r="DL21" s="10">
        <f t="shared" si="81"/>
        <v>0</v>
      </c>
      <c r="DM21" s="3">
        <f t="shared" si="82"/>
        <v>0</v>
      </c>
      <c r="DN21" s="11">
        <f t="shared" si="83"/>
        <v>0</v>
      </c>
    </row>
    <row r="22" spans="1:118" ht="15">
      <c r="A22" s="34">
        <v>4</v>
      </c>
      <c r="B22" s="35">
        <v>3</v>
      </c>
      <c r="C22" s="38" t="s">
        <v>61</v>
      </c>
      <c r="D22" s="9"/>
      <c r="E22" s="39" t="s">
        <v>41</v>
      </c>
      <c r="F22" s="31">
        <f t="shared" si="42"/>
        <v>308.619777054619</v>
      </c>
      <c r="G22" s="32">
        <f t="shared" si="43"/>
        <v>161.79</v>
      </c>
      <c r="H22" s="21">
        <f t="shared" si="44"/>
        <v>104.78999999999999</v>
      </c>
      <c r="I22" s="7">
        <f t="shared" si="45"/>
        <v>10</v>
      </c>
      <c r="J22" s="23">
        <f t="shared" si="46"/>
        <v>47</v>
      </c>
      <c r="K22" s="12">
        <v>26.83</v>
      </c>
      <c r="L22" s="2"/>
      <c r="M22" s="2"/>
      <c r="N22" s="2"/>
      <c r="O22" s="2"/>
      <c r="P22" s="2"/>
      <c r="Q22" s="2"/>
      <c r="R22" s="3">
        <v>4</v>
      </c>
      <c r="S22" s="3"/>
      <c r="T22" s="3"/>
      <c r="U22" s="3"/>
      <c r="V22" s="3"/>
      <c r="W22" s="13"/>
      <c r="X22" s="6">
        <f t="shared" si="47"/>
        <v>26.83</v>
      </c>
      <c r="Y22" s="10">
        <f t="shared" si="48"/>
        <v>4</v>
      </c>
      <c r="Z22" s="3">
        <f t="shared" si="49"/>
        <v>0</v>
      </c>
      <c r="AA22" s="11">
        <f t="shared" si="50"/>
        <v>30.83</v>
      </c>
      <c r="AB22" s="30">
        <f t="shared" si="51"/>
        <v>82.6792085630879</v>
      </c>
      <c r="AC22" s="12">
        <v>15.81</v>
      </c>
      <c r="AD22" s="2"/>
      <c r="AE22" s="2"/>
      <c r="AF22" s="2"/>
      <c r="AG22" s="3">
        <v>36</v>
      </c>
      <c r="AH22" s="3"/>
      <c r="AI22" s="3">
        <v>1</v>
      </c>
      <c r="AJ22" s="3"/>
      <c r="AK22" s="3"/>
      <c r="AL22" s="3"/>
      <c r="AM22" s="6">
        <f t="shared" si="52"/>
        <v>15.81</v>
      </c>
      <c r="AN22" s="10">
        <f t="shared" si="53"/>
        <v>36</v>
      </c>
      <c r="AO22" s="3">
        <f t="shared" si="54"/>
        <v>10</v>
      </c>
      <c r="AP22" s="11">
        <f t="shared" si="55"/>
        <v>61.81</v>
      </c>
      <c r="AQ22" s="30">
        <f t="shared" si="56"/>
        <v>47.176832227794854</v>
      </c>
      <c r="AR22" s="12">
        <v>29.75</v>
      </c>
      <c r="AS22" s="2"/>
      <c r="AT22" s="2"/>
      <c r="AU22" s="3">
        <v>3</v>
      </c>
      <c r="AV22" s="3"/>
      <c r="AW22" s="3"/>
      <c r="AX22" s="3"/>
      <c r="AY22" s="3"/>
      <c r="AZ22" s="3"/>
      <c r="BA22" s="6">
        <f t="shared" si="57"/>
        <v>29.75</v>
      </c>
      <c r="BB22" s="10">
        <f t="shared" si="58"/>
        <v>3</v>
      </c>
      <c r="BC22" s="3">
        <f t="shared" si="59"/>
        <v>0</v>
      </c>
      <c r="BD22" s="11">
        <f t="shared" si="60"/>
        <v>32.75</v>
      </c>
      <c r="BE22" s="54">
        <f t="shared" si="61"/>
        <v>100</v>
      </c>
      <c r="BF22" s="12">
        <v>32.4</v>
      </c>
      <c r="BG22" s="2"/>
      <c r="BH22" s="2"/>
      <c r="BI22" s="3">
        <v>4</v>
      </c>
      <c r="BJ22" s="3"/>
      <c r="BK22" s="3"/>
      <c r="BL22" s="3"/>
      <c r="BM22" s="3"/>
      <c r="BN22" s="3"/>
      <c r="BO22" s="6">
        <f t="shared" si="62"/>
        <v>32.4</v>
      </c>
      <c r="BP22" s="10">
        <f t="shared" si="63"/>
        <v>4</v>
      </c>
      <c r="BQ22" s="3">
        <f t="shared" si="64"/>
        <v>0</v>
      </c>
      <c r="BR22" s="11">
        <f t="shared" si="65"/>
        <v>36.4</v>
      </c>
      <c r="BS22" s="30">
        <f t="shared" si="66"/>
        <v>78.76373626373628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 t="shared" si="67"/>
        <v>0</v>
      </c>
      <c r="CD22" s="10">
        <f t="shared" si="68"/>
        <v>0</v>
      </c>
      <c r="CE22" s="3">
        <f t="shared" si="69"/>
        <v>0</v>
      </c>
      <c r="CF22" s="11">
        <f t="shared" si="70"/>
        <v>0</v>
      </c>
      <c r="CG22" s="30" t="e">
        <f t="shared" si="71"/>
        <v>#DIV/0!</v>
      </c>
      <c r="CH22" s="12"/>
      <c r="CI22" s="2"/>
      <c r="CJ22" s="3"/>
      <c r="CK22" s="3"/>
      <c r="CL22" s="3"/>
      <c r="CM22" s="3"/>
      <c r="CN22" s="3"/>
      <c r="CO22" s="6">
        <f t="shared" si="72"/>
        <v>0</v>
      </c>
      <c r="CP22" s="10">
        <f t="shared" si="73"/>
        <v>0</v>
      </c>
      <c r="CQ22" s="3">
        <f t="shared" si="74"/>
        <v>0</v>
      </c>
      <c r="CR22" s="11">
        <f t="shared" si="75"/>
        <v>0</v>
      </c>
      <c r="CS22" s="12"/>
      <c r="CT22" s="2"/>
      <c r="CU22" s="3"/>
      <c r="CV22" s="3"/>
      <c r="CW22" s="3"/>
      <c r="CX22" s="3"/>
      <c r="CY22" s="3"/>
      <c r="CZ22" s="6">
        <f t="shared" si="76"/>
        <v>0</v>
      </c>
      <c r="DA22" s="10">
        <f t="shared" si="77"/>
        <v>0</v>
      </c>
      <c r="DB22" s="3">
        <f t="shared" si="78"/>
        <v>0</v>
      </c>
      <c r="DC22" s="11">
        <f t="shared" si="79"/>
        <v>0</v>
      </c>
      <c r="DD22" s="12"/>
      <c r="DE22" s="2"/>
      <c r="DF22" s="3"/>
      <c r="DG22" s="3"/>
      <c r="DH22" s="3"/>
      <c r="DI22" s="3"/>
      <c r="DJ22" s="3"/>
      <c r="DK22" s="6">
        <f t="shared" si="80"/>
        <v>0</v>
      </c>
      <c r="DL22" s="10">
        <f t="shared" si="81"/>
        <v>0</v>
      </c>
      <c r="DM22" s="3">
        <f t="shared" si="82"/>
        <v>0</v>
      </c>
      <c r="DN22" s="11">
        <f t="shared" si="83"/>
        <v>0</v>
      </c>
    </row>
    <row r="23" spans="1:118" ht="15">
      <c r="A23" s="34">
        <v>10</v>
      </c>
      <c r="B23" s="35">
        <v>4</v>
      </c>
      <c r="C23" s="38" t="s">
        <v>63</v>
      </c>
      <c r="D23" s="25"/>
      <c r="E23" s="39" t="s">
        <v>41</v>
      </c>
      <c r="F23" s="31">
        <f t="shared" si="42"/>
        <v>233.7908470323175</v>
      </c>
      <c r="G23" s="32">
        <f t="shared" si="43"/>
        <v>206.88</v>
      </c>
      <c r="H23" s="21">
        <f t="shared" si="44"/>
        <v>142.88</v>
      </c>
      <c r="I23" s="7">
        <f t="shared" si="45"/>
        <v>5</v>
      </c>
      <c r="J23" s="23">
        <f t="shared" si="46"/>
        <v>59</v>
      </c>
      <c r="K23" s="12">
        <v>32.99</v>
      </c>
      <c r="L23" s="2"/>
      <c r="M23" s="2"/>
      <c r="N23" s="2"/>
      <c r="O23" s="2"/>
      <c r="P23" s="2"/>
      <c r="Q23" s="2"/>
      <c r="R23" s="3">
        <v>11</v>
      </c>
      <c r="S23" s="3"/>
      <c r="T23" s="3"/>
      <c r="U23" s="3"/>
      <c r="V23" s="3"/>
      <c r="W23" s="13"/>
      <c r="X23" s="6">
        <f t="shared" si="47"/>
        <v>32.99</v>
      </c>
      <c r="Y23" s="10">
        <f t="shared" si="48"/>
        <v>11</v>
      </c>
      <c r="Z23" s="3">
        <f t="shared" si="49"/>
        <v>0</v>
      </c>
      <c r="AA23" s="11">
        <f t="shared" si="50"/>
        <v>43.99</v>
      </c>
      <c r="AB23" s="30">
        <f t="shared" si="51"/>
        <v>57.944987497158436</v>
      </c>
      <c r="AC23" s="12">
        <v>29.52</v>
      </c>
      <c r="AD23" s="2"/>
      <c r="AE23" s="2"/>
      <c r="AF23" s="2"/>
      <c r="AG23" s="3">
        <v>36</v>
      </c>
      <c r="AH23" s="3">
        <v>1</v>
      </c>
      <c r="AI23" s="3"/>
      <c r="AJ23" s="3"/>
      <c r="AK23" s="3"/>
      <c r="AL23" s="3"/>
      <c r="AM23" s="6">
        <f t="shared" si="52"/>
        <v>29.52</v>
      </c>
      <c r="AN23" s="10">
        <f t="shared" si="53"/>
        <v>36</v>
      </c>
      <c r="AO23" s="3">
        <f t="shared" si="54"/>
        <v>5</v>
      </c>
      <c r="AP23" s="11">
        <f t="shared" si="55"/>
        <v>70.52</v>
      </c>
      <c r="AQ23" s="30">
        <f t="shared" si="56"/>
        <v>41.34997163925128</v>
      </c>
      <c r="AR23" s="12">
        <v>33.58</v>
      </c>
      <c r="AS23" s="2"/>
      <c r="AT23" s="2"/>
      <c r="AU23" s="3">
        <v>9</v>
      </c>
      <c r="AV23" s="3"/>
      <c r="AW23" s="3"/>
      <c r="AX23" s="3"/>
      <c r="AY23" s="3"/>
      <c r="AZ23" s="3"/>
      <c r="BA23" s="6">
        <f t="shared" si="57"/>
        <v>33.58</v>
      </c>
      <c r="BB23" s="10">
        <f t="shared" si="58"/>
        <v>9</v>
      </c>
      <c r="BC23" s="3">
        <f t="shared" si="59"/>
        <v>0</v>
      </c>
      <c r="BD23" s="11">
        <f t="shared" si="60"/>
        <v>42.58</v>
      </c>
      <c r="BE23" s="30">
        <f t="shared" si="61"/>
        <v>76.91404415218412</v>
      </c>
      <c r="BF23" s="12">
        <v>46.79</v>
      </c>
      <c r="BG23" s="2"/>
      <c r="BH23" s="2"/>
      <c r="BI23" s="3">
        <v>3</v>
      </c>
      <c r="BJ23" s="3"/>
      <c r="BK23" s="3"/>
      <c r="BL23" s="3"/>
      <c r="BM23" s="3"/>
      <c r="BN23" s="3"/>
      <c r="BO23" s="6">
        <f t="shared" si="62"/>
        <v>46.79</v>
      </c>
      <c r="BP23" s="10">
        <f t="shared" si="63"/>
        <v>3</v>
      </c>
      <c r="BQ23" s="3">
        <f t="shared" si="64"/>
        <v>0</v>
      </c>
      <c r="BR23" s="11">
        <f t="shared" si="65"/>
        <v>49.79</v>
      </c>
      <c r="BS23" s="30">
        <f t="shared" si="66"/>
        <v>57.581843743723645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 t="shared" si="67"/>
        <v>0</v>
      </c>
      <c r="CD23" s="10">
        <f t="shared" si="68"/>
        <v>0</v>
      </c>
      <c r="CE23" s="3">
        <f t="shared" si="69"/>
        <v>0</v>
      </c>
      <c r="CF23" s="11">
        <f t="shared" si="70"/>
        <v>0</v>
      </c>
      <c r="CG23" s="30" t="e">
        <f t="shared" si="71"/>
        <v>#DIV/0!</v>
      </c>
      <c r="CH23" s="12"/>
      <c r="CI23" s="2"/>
      <c r="CJ23" s="3"/>
      <c r="CK23" s="3"/>
      <c r="CL23" s="3"/>
      <c r="CM23" s="3"/>
      <c r="CN23" s="3"/>
      <c r="CO23" s="6">
        <f t="shared" si="72"/>
        <v>0</v>
      </c>
      <c r="CP23" s="10">
        <f t="shared" si="73"/>
        <v>0</v>
      </c>
      <c r="CQ23" s="3">
        <f t="shared" si="74"/>
        <v>0</v>
      </c>
      <c r="CR23" s="11">
        <f t="shared" si="75"/>
        <v>0</v>
      </c>
      <c r="CS23" s="12"/>
      <c r="CT23" s="2"/>
      <c r="CU23" s="3"/>
      <c r="CV23" s="3"/>
      <c r="CW23" s="3"/>
      <c r="CX23" s="3"/>
      <c r="CY23" s="3"/>
      <c r="CZ23" s="6">
        <f t="shared" si="76"/>
        <v>0</v>
      </c>
      <c r="DA23" s="10">
        <f t="shared" si="77"/>
        <v>0</v>
      </c>
      <c r="DB23" s="3">
        <f t="shared" si="78"/>
        <v>0</v>
      </c>
      <c r="DC23" s="11">
        <f t="shared" si="79"/>
        <v>0</v>
      </c>
      <c r="DD23" s="12"/>
      <c r="DE23" s="2"/>
      <c r="DF23" s="3"/>
      <c r="DG23" s="3"/>
      <c r="DH23" s="3"/>
      <c r="DI23" s="3"/>
      <c r="DJ23" s="3"/>
      <c r="DK23" s="6">
        <f t="shared" si="80"/>
        <v>0</v>
      </c>
      <c r="DL23" s="10">
        <f t="shared" si="81"/>
        <v>0</v>
      </c>
      <c r="DM23" s="3">
        <f t="shared" si="82"/>
        <v>0</v>
      </c>
      <c r="DN23" s="11">
        <f t="shared" si="83"/>
        <v>0</v>
      </c>
    </row>
    <row r="24" spans="1:118" ht="15">
      <c r="A24" s="34">
        <v>11</v>
      </c>
      <c r="B24" s="35">
        <v>5</v>
      </c>
      <c r="C24" s="38" t="s">
        <v>42</v>
      </c>
      <c r="D24" s="9"/>
      <c r="E24" s="9" t="s">
        <v>41</v>
      </c>
      <c r="F24" s="31">
        <f t="shared" si="42"/>
        <v>232.61538673629838</v>
      </c>
      <c r="G24" s="32">
        <f t="shared" si="43"/>
        <v>234.05</v>
      </c>
      <c r="H24" s="21">
        <f t="shared" si="44"/>
        <v>110.05</v>
      </c>
      <c r="I24" s="7">
        <f t="shared" si="45"/>
        <v>25</v>
      </c>
      <c r="J24" s="23">
        <f t="shared" si="46"/>
        <v>99</v>
      </c>
      <c r="K24" s="12">
        <v>26.45</v>
      </c>
      <c r="L24" s="2"/>
      <c r="M24" s="2"/>
      <c r="N24" s="2"/>
      <c r="O24" s="2"/>
      <c r="P24" s="2"/>
      <c r="Q24" s="2"/>
      <c r="R24" s="3">
        <v>31</v>
      </c>
      <c r="S24" s="3">
        <v>1</v>
      </c>
      <c r="T24" s="3"/>
      <c r="U24" s="3"/>
      <c r="V24" s="3"/>
      <c r="W24" s="13"/>
      <c r="X24" s="6">
        <f t="shared" si="47"/>
        <v>26.45</v>
      </c>
      <c r="Y24" s="10">
        <f t="shared" si="48"/>
        <v>31</v>
      </c>
      <c r="Z24" s="3">
        <f t="shared" si="49"/>
        <v>5</v>
      </c>
      <c r="AA24" s="11">
        <f t="shared" si="50"/>
        <v>62.45</v>
      </c>
      <c r="AB24" s="30">
        <f t="shared" si="51"/>
        <v>40.81665332265812</v>
      </c>
      <c r="AC24" s="12">
        <v>32.58</v>
      </c>
      <c r="AD24" s="2"/>
      <c r="AE24" s="2"/>
      <c r="AF24" s="2"/>
      <c r="AG24" s="3">
        <v>34</v>
      </c>
      <c r="AH24" s="3"/>
      <c r="AI24" s="3">
        <v>1</v>
      </c>
      <c r="AJ24" s="3">
        <v>1</v>
      </c>
      <c r="AK24" s="3"/>
      <c r="AL24" s="3"/>
      <c r="AM24" s="6">
        <f t="shared" si="52"/>
        <v>32.58</v>
      </c>
      <c r="AN24" s="10">
        <f t="shared" si="53"/>
        <v>34</v>
      </c>
      <c r="AO24" s="3">
        <f t="shared" si="54"/>
        <v>20</v>
      </c>
      <c r="AP24" s="11">
        <f t="shared" si="55"/>
        <v>86.58</v>
      </c>
      <c r="AQ24" s="30">
        <f t="shared" si="56"/>
        <v>33.679833679833685</v>
      </c>
      <c r="AR24" s="12">
        <v>26.35</v>
      </c>
      <c r="AS24" s="2"/>
      <c r="AT24" s="2"/>
      <c r="AU24" s="3">
        <v>30</v>
      </c>
      <c r="AV24" s="3"/>
      <c r="AW24" s="3"/>
      <c r="AX24" s="3"/>
      <c r="AY24" s="3"/>
      <c r="AZ24" s="3"/>
      <c r="BA24" s="6">
        <f t="shared" si="57"/>
        <v>26.35</v>
      </c>
      <c r="BB24" s="10">
        <f t="shared" si="58"/>
        <v>30</v>
      </c>
      <c r="BC24" s="3">
        <f t="shared" si="59"/>
        <v>0</v>
      </c>
      <c r="BD24" s="11">
        <f t="shared" si="60"/>
        <v>56.35</v>
      </c>
      <c r="BE24" s="30">
        <f t="shared" si="61"/>
        <v>58.118899733806565</v>
      </c>
      <c r="BF24" s="12">
        <v>24.67</v>
      </c>
      <c r="BG24" s="2"/>
      <c r="BH24" s="2"/>
      <c r="BI24" s="3">
        <v>4</v>
      </c>
      <c r="BJ24" s="3"/>
      <c r="BK24" s="3"/>
      <c r="BL24" s="3"/>
      <c r="BM24" s="3"/>
      <c r="BN24" s="3"/>
      <c r="BO24" s="6">
        <f t="shared" si="62"/>
        <v>24.67</v>
      </c>
      <c r="BP24" s="10">
        <f t="shared" si="63"/>
        <v>4</v>
      </c>
      <c r="BQ24" s="3">
        <f t="shared" si="64"/>
        <v>0</v>
      </c>
      <c r="BR24" s="11">
        <f t="shared" si="65"/>
        <v>28.67</v>
      </c>
      <c r="BS24" s="54">
        <f t="shared" si="66"/>
        <v>100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 t="shared" si="67"/>
        <v>0</v>
      </c>
      <c r="CD24" s="10">
        <f t="shared" si="68"/>
        <v>0</v>
      </c>
      <c r="CE24" s="3">
        <f t="shared" si="69"/>
        <v>0</v>
      </c>
      <c r="CF24" s="11">
        <f t="shared" si="70"/>
        <v>0</v>
      </c>
      <c r="CG24" s="30" t="e">
        <f t="shared" si="71"/>
        <v>#DIV/0!</v>
      </c>
      <c r="CH24" s="12"/>
      <c r="CI24" s="2"/>
      <c r="CJ24" s="3"/>
      <c r="CK24" s="3"/>
      <c r="CL24" s="3"/>
      <c r="CM24" s="3"/>
      <c r="CN24" s="3"/>
      <c r="CO24" s="6">
        <f t="shared" si="72"/>
        <v>0</v>
      </c>
      <c r="CP24" s="10">
        <f t="shared" si="73"/>
        <v>0</v>
      </c>
      <c r="CQ24" s="3">
        <f t="shared" si="74"/>
        <v>0</v>
      </c>
      <c r="CR24" s="11">
        <f t="shared" si="75"/>
        <v>0</v>
      </c>
      <c r="CS24" s="12"/>
      <c r="CT24" s="2"/>
      <c r="CU24" s="3"/>
      <c r="CV24" s="3"/>
      <c r="CW24" s="3"/>
      <c r="CX24" s="3"/>
      <c r="CY24" s="3"/>
      <c r="CZ24" s="6">
        <f t="shared" si="76"/>
        <v>0</v>
      </c>
      <c r="DA24" s="10">
        <f t="shared" si="77"/>
        <v>0</v>
      </c>
      <c r="DB24" s="3">
        <f t="shared" si="78"/>
        <v>0</v>
      </c>
      <c r="DC24" s="11">
        <f t="shared" si="79"/>
        <v>0</v>
      </c>
      <c r="DD24" s="12"/>
      <c r="DE24" s="2"/>
      <c r="DF24" s="3"/>
      <c r="DG24" s="3"/>
      <c r="DH24" s="3"/>
      <c r="DI24" s="3"/>
      <c r="DJ24" s="3"/>
      <c r="DK24" s="6">
        <f t="shared" si="80"/>
        <v>0</v>
      </c>
      <c r="DL24" s="10">
        <f t="shared" si="81"/>
        <v>0</v>
      </c>
      <c r="DM24" s="3">
        <f t="shared" si="82"/>
        <v>0</v>
      </c>
      <c r="DN24" s="11">
        <f t="shared" si="83"/>
        <v>0</v>
      </c>
    </row>
    <row r="25" spans="1:118" ht="15">
      <c r="A25" s="34">
        <v>13</v>
      </c>
      <c r="B25" s="35">
        <v>6</v>
      </c>
      <c r="C25" s="38" t="s">
        <v>62</v>
      </c>
      <c r="D25" s="25"/>
      <c r="E25" s="39" t="s">
        <v>41</v>
      </c>
      <c r="F25" s="31">
        <f t="shared" si="42"/>
        <v>227.7861187576146</v>
      </c>
      <c r="G25" s="32">
        <f t="shared" si="43"/>
        <v>206.45</v>
      </c>
      <c r="H25" s="21">
        <f t="shared" si="44"/>
        <v>179.45</v>
      </c>
      <c r="I25" s="7">
        <f t="shared" si="45"/>
        <v>10</v>
      </c>
      <c r="J25" s="23">
        <f t="shared" si="46"/>
        <v>17</v>
      </c>
      <c r="K25" s="12">
        <v>37.96</v>
      </c>
      <c r="L25" s="2"/>
      <c r="M25" s="2"/>
      <c r="N25" s="2"/>
      <c r="O25" s="2"/>
      <c r="P25" s="2"/>
      <c r="Q25" s="2"/>
      <c r="R25" s="3">
        <v>1</v>
      </c>
      <c r="S25" s="3"/>
      <c r="T25" s="3"/>
      <c r="U25" s="3"/>
      <c r="V25" s="3"/>
      <c r="W25" s="13"/>
      <c r="X25" s="6">
        <f t="shared" si="47"/>
        <v>37.96</v>
      </c>
      <c r="Y25" s="10">
        <f t="shared" si="48"/>
        <v>1</v>
      </c>
      <c r="Z25" s="3">
        <f t="shared" si="49"/>
        <v>0</v>
      </c>
      <c r="AA25" s="11">
        <f t="shared" si="50"/>
        <v>38.96</v>
      </c>
      <c r="AB25" s="30">
        <f t="shared" si="51"/>
        <v>65.42607802874743</v>
      </c>
      <c r="AC25" s="12">
        <v>37.53</v>
      </c>
      <c r="AD25" s="2"/>
      <c r="AE25" s="2"/>
      <c r="AF25" s="2"/>
      <c r="AG25" s="3">
        <v>14</v>
      </c>
      <c r="AH25" s="3">
        <v>1</v>
      </c>
      <c r="AI25" s="3"/>
      <c r="AJ25" s="3"/>
      <c r="AK25" s="3"/>
      <c r="AL25" s="3"/>
      <c r="AM25" s="6">
        <f t="shared" si="52"/>
        <v>37.53</v>
      </c>
      <c r="AN25" s="10">
        <f t="shared" si="53"/>
        <v>14</v>
      </c>
      <c r="AO25" s="3">
        <f t="shared" si="54"/>
        <v>5</v>
      </c>
      <c r="AP25" s="11">
        <f t="shared" si="55"/>
        <v>56.53</v>
      </c>
      <c r="AQ25" s="30">
        <f t="shared" si="56"/>
        <v>51.58323014328675</v>
      </c>
      <c r="AR25" s="12">
        <v>54.01</v>
      </c>
      <c r="AS25" s="2"/>
      <c r="AT25" s="2"/>
      <c r="AU25" s="3">
        <v>1</v>
      </c>
      <c r="AV25" s="3"/>
      <c r="AW25" s="3"/>
      <c r="AX25" s="3"/>
      <c r="AY25" s="3"/>
      <c r="AZ25" s="3"/>
      <c r="BA25" s="6">
        <f t="shared" si="57"/>
        <v>54.01</v>
      </c>
      <c r="BB25" s="10">
        <f t="shared" si="58"/>
        <v>1</v>
      </c>
      <c r="BC25" s="3">
        <f t="shared" si="59"/>
        <v>0</v>
      </c>
      <c r="BD25" s="11">
        <f t="shared" si="60"/>
        <v>55.01</v>
      </c>
      <c r="BE25" s="30">
        <f t="shared" si="61"/>
        <v>59.534630067260494</v>
      </c>
      <c r="BF25" s="12">
        <v>49.95</v>
      </c>
      <c r="BG25" s="2"/>
      <c r="BH25" s="2"/>
      <c r="BI25" s="3">
        <v>1</v>
      </c>
      <c r="BJ25" s="3">
        <v>1</v>
      </c>
      <c r="BK25" s="3"/>
      <c r="BL25" s="3"/>
      <c r="BM25" s="3"/>
      <c r="BN25" s="3"/>
      <c r="BO25" s="6">
        <f t="shared" si="62"/>
        <v>49.95</v>
      </c>
      <c r="BP25" s="10">
        <f t="shared" si="63"/>
        <v>1</v>
      </c>
      <c r="BQ25" s="3">
        <f t="shared" si="64"/>
        <v>5</v>
      </c>
      <c r="BR25" s="11">
        <f t="shared" si="65"/>
        <v>55.95</v>
      </c>
      <c r="BS25" s="30">
        <f t="shared" si="66"/>
        <v>51.24218051831993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 t="shared" si="67"/>
        <v>0</v>
      </c>
      <c r="CD25" s="10">
        <f t="shared" si="68"/>
        <v>0</v>
      </c>
      <c r="CE25" s="3">
        <f t="shared" si="69"/>
        <v>0</v>
      </c>
      <c r="CF25" s="11">
        <f t="shared" si="70"/>
        <v>0</v>
      </c>
      <c r="CG25" s="30" t="e">
        <f t="shared" si="71"/>
        <v>#DIV/0!</v>
      </c>
      <c r="CH25" s="12"/>
      <c r="CI25" s="2"/>
      <c r="CJ25" s="3"/>
      <c r="CK25" s="3"/>
      <c r="CL25" s="3"/>
      <c r="CM25" s="3"/>
      <c r="CN25" s="3"/>
      <c r="CO25" s="6">
        <f t="shared" si="72"/>
        <v>0</v>
      </c>
      <c r="CP25" s="10">
        <f t="shared" si="73"/>
        <v>0</v>
      </c>
      <c r="CQ25" s="3">
        <f t="shared" si="74"/>
        <v>0</v>
      </c>
      <c r="CR25" s="11">
        <f t="shared" si="75"/>
        <v>0</v>
      </c>
      <c r="CS25" s="12"/>
      <c r="CT25" s="2"/>
      <c r="CU25" s="3"/>
      <c r="CV25" s="3"/>
      <c r="CW25" s="3"/>
      <c r="CX25" s="3"/>
      <c r="CY25" s="3"/>
      <c r="CZ25" s="6">
        <f t="shared" si="76"/>
        <v>0</v>
      </c>
      <c r="DA25" s="10">
        <f t="shared" si="77"/>
        <v>0</v>
      </c>
      <c r="DB25" s="3">
        <f t="shared" si="78"/>
        <v>0</v>
      </c>
      <c r="DC25" s="11">
        <f t="shared" si="79"/>
        <v>0</v>
      </c>
      <c r="DD25" s="12"/>
      <c r="DE25" s="2"/>
      <c r="DF25" s="3"/>
      <c r="DG25" s="3"/>
      <c r="DH25" s="3"/>
      <c r="DI25" s="3"/>
      <c r="DJ25" s="3"/>
      <c r="DK25" s="6">
        <f t="shared" si="80"/>
        <v>0</v>
      </c>
      <c r="DL25" s="10">
        <f t="shared" si="81"/>
        <v>0</v>
      </c>
      <c r="DM25" s="3">
        <f t="shared" si="82"/>
        <v>0</v>
      </c>
      <c r="DN25" s="11">
        <f t="shared" si="83"/>
        <v>0</v>
      </c>
    </row>
    <row r="26" spans="1:118" ht="15">
      <c r="A26" s="34">
        <v>16</v>
      </c>
      <c r="B26" s="35">
        <v>7</v>
      </c>
      <c r="C26" s="8" t="s">
        <v>40</v>
      </c>
      <c r="D26" s="9"/>
      <c r="E26" s="9" t="s">
        <v>41</v>
      </c>
      <c r="F26" s="31">
        <f t="shared" si="42"/>
        <v>209.41870315321097</v>
      </c>
      <c r="G26" s="32">
        <f t="shared" si="43"/>
        <v>231.05</v>
      </c>
      <c r="H26" s="21">
        <f t="shared" si="44"/>
        <v>151.05</v>
      </c>
      <c r="I26" s="7">
        <f t="shared" si="45"/>
        <v>15</v>
      </c>
      <c r="J26" s="23">
        <f t="shared" si="46"/>
        <v>65</v>
      </c>
      <c r="K26" s="12">
        <v>30.03</v>
      </c>
      <c r="L26" s="2"/>
      <c r="M26" s="2"/>
      <c r="N26" s="2"/>
      <c r="O26" s="2"/>
      <c r="P26" s="2"/>
      <c r="Q26" s="2"/>
      <c r="R26" s="3">
        <v>14</v>
      </c>
      <c r="S26" s="3"/>
      <c r="T26" s="3"/>
      <c r="U26" s="3"/>
      <c r="V26" s="3"/>
      <c r="W26" s="13"/>
      <c r="X26" s="6">
        <f t="shared" si="47"/>
        <v>30.03</v>
      </c>
      <c r="Y26" s="10">
        <f t="shared" si="48"/>
        <v>14</v>
      </c>
      <c r="Z26" s="3">
        <f t="shared" si="49"/>
        <v>0</v>
      </c>
      <c r="AA26" s="11">
        <f t="shared" si="50"/>
        <v>44.03</v>
      </c>
      <c r="AB26" s="30">
        <f t="shared" si="51"/>
        <v>57.89234612764024</v>
      </c>
      <c r="AC26" s="26">
        <v>34.35</v>
      </c>
      <c r="AD26" s="2"/>
      <c r="AE26" s="2"/>
      <c r="AF26" s="2"/>
      <c r="AG26" s="3">
        <v>35</v>
      </c>
      <c r="AH26" s="3"/>
      <c r="AI26" s="3">
        <v>1</v>
      </c>
      <c r="AJ26" s="3"/>
      <c r="AK26" s="3"/>
      <c r="AL26" s="3"/>
      <c r="AM26" s="6">
        <f t="shared" si="52"/>
        <v>34.35</v>
      </c>
      <c r="AN26" s="10">
        <f t="shared" si="53"/>
        <v>35</v>
      </c>
      <c r="AO26" s="3">
        <f t="shared" si="54"/>
        <v>10</v>
      </c>
      <c r="AP26" s="11">
        <f t="shared" si="55"/>
        <v>79.35</v>
      </c>
      <c r="AQ26" s="30">
        <f t="shared" si="56"/>
        <v>36.748582230623825</v>
      </c>
      <c r="AR26" s="12">
        <v>43.08</v>
      </c>
      <c r="AS26" s="2"/>
      <c r="AT26" s="2"/>
      <c r="AU26" s="3">
        <v>8</v>
      </c>
      <c r="AV26" s="3"/>
      <c r="AW26" s="3"/>
      <c r="AX26" s="3"/>
      <c r="AY26" s="3"/>
      <c r="AZ26" s="3"/>
      <c r="BA26" s="6">
        <f>IF(AR26="DQ",0,AR26+AS26+AT26)</f>
        <v>43.08</v>
      </c>
      <c r="BB26" s="10">
        <f t="shared" si="58"/>
        <v>8</v>
      </c>
      <c r="BC26" s="3">
        <f t="shared" si="59"/>
        <v>0</v>
      </c>
      <c r="BD26" s="11">
        <f>IF(AR26="DQ",0,BA26+BB26+BC26)</f>
        <v>51.08</v>
      </c>
      <c r="BE26" s="30">
        <f t="shared" si="61"/>
        <v>64.11511354737667</v>
      </c>
      <c r="BF26" s="12">
        <v>43.59</v>
      </c>
      <c r="BG26" s="2"/>
      <c r="BH26" s="2"/>
      <c r="BI26" s="3">
        <v>8</v>
      </c>
      <c r="BJ26" s="3">
        <v>1</v>
      </c>
      <c r="BK26" s="3"/>
      <c r="BL26" s="3"/>
      <c r="BM26" s="3"/>
      <c r="BN26" s="3"/>
      <c r="BO26" s="6">
        <f>IF(BF26="DQ",0,BF26+BG26+BH26)</f>
        <v>43.59</v>
      </c>
      <c r="BP26" s="10">
        <f t="shared" si="63"/>
        <v>8</v>
      </c>
      <c r="BQ26" s="3">
        <f t="shared" si="64"/>
        <v>5</v>
      </c>
      <c r="BR26" s="11">
        <f t="shared" si="65"/>
        <v>56.59</v>
      </c>
      <c r="BS26" s="30">
        <f t="shared" si="66"/>
        <v>50.66266124757024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 t="shared" si="67"/>
        <v>0</v>
      </c>
      <c r="CD26" s="10">
        <f t="shared" si="68"/>
        <v>0</v>
      </c>
      <c r="CE26" s="3">
        <f t="shared" si="69"/>
        <v>0</v>
      </c>
      <c r="CF26" s="11">
        <f t="shared" si="70"/>
        <v>0</v>
      </c>
      <c r="CG26" s="30" t="e">
        <f t="shared" si="71"/>
        <v>#DIV/0!</v>
      </c>
      <c r="CH26" s="12"/>
      <c r="CI26" s="2"/>
      <c r="CJ26" s="3"/>
      <c r="CK26" s="3"/>
      <c r="CL26" s="3"/>
      <c r="CM26" s="3"/>
      <c r="CN26" s="3"/>
      <c r="CO26" s="6">
        <f t="shared" si="72"/>
        <v>0</v>
      </c>
      <c r="CP26" s="10">
        <f t="shared" si="73"/>
        <v>0</v>
      </c>
      <c r="CQ26" s="3">
        <f t="shared" si="74"/>
        <v>0</v>
      </c>
      <c r="CR26" s="11">
        <f t="shared" si="75"/>
        <v>0</v>
      </c>
      <c r="CS26" s="12"/>
      <c r="CT26" s="2"/>
      <c r="CU26" s="3"/>
      <c r="CV26" s="3"/>
      <c r="CW26" s="3"/>
      <c r="CX26" s="3"/>
      <c r="CY26" s="3"/>
      <c r="CZ26" s="6">
        <f t="shared" si="76"/>
        <v>0</v>
      </c>
      <c r="DA26" s="10">
        <f t="shared" si="77"/>
        <v>0</v>
      </c>
      <c r="DB26" s="3">
        <f t="shared" si="78"/>
        <v>0</v>
      </c>
      <c r="DC26" s="11">
        <f t="shared" si="79"/>
        <v>0</v>
      </c>
      <c r="DD26" s="12"/>
      <c r="DE26" s="2"/>
      <c r="DF26" s="3"/>
      <c r="DG26" s="3"/>
      <c r="DH26" s="3"/>
      <c r="DI26" s="3"/>
      <c r="DJ26" s="3"/>
      <c r="DK26" s="6">
        <f t="shared" si="80"/>
        <v>0</v>
      </c>
      <c r="DL26" s="10">
        <f t="shared" si="81"/>
        <v>0</v>
      </c>
      <c r="DM26" s="3">
        <f t="shared" si="82"/>
        <v>0</v>
      </c>
      <c r="DN26" s="11">
        <f t="shared" si="83"/>
        <v>0</v>
      </c>
    </row>
    <row r="27" spans="1:118" ht="15">
      <c r="A27" s="34">
        <v>17</v>
      </c>
      <c r="B27" s="35">
        <v>8</v>
      </c>
      <c r="C27" s="38" t="s">
        <v>59</v>
      </c>
      <c r="D27" s="25"/>
      <c r="E27" s="9" t="s">
        <v>41</v>
      </c>
      <c r="F27" s="31">
        <f t="shared" si="42"/>
        <v>192.1275423283747</v>
      </c>
      <c r="G27" s="32">
        <f t="shared" si="43"/>
        <v>290.59000000000003</v>
      </c>
      <c r="H27" s="21">
        <f t="shared" si="44"/>
        <v>157.59</v>
      </c>
      <c r="I27" s="7">
        <f t="shared" si="45"/>
        <v>45</v>
      </c>
      <c r="J27" s="23">
        <f t="shared" si="46"/>
        <v>88</v>
      </c>
      <c r="K27" s="12">
        <v>35.02</v>
      </c>
      <c r="L27" s="2"/>
      <c r="M27" s="2"/>
      <c r="N27" s="2"/>
      <c r="O27" s="2"/>
      <c r="P27" s="2"/>
      <c r="Q27" s="2"/>
      <c r="R27" s="3">
        <v>3</v>
      </c>
      <c r="S27" s="3"/>
      <c r="T27" s="3"/>
      <c r="U27" s="3"/>
      <c r="V27" s="3"/>
      <c r="W27" s="13"/>
      <c r="X27" s="6">
        <f t="shared" si="47"/>
        <v>35.02</v>
      </c>
      <c r="Y27" s="10">
        <f t="shared" si="48"/>
        <v>3</v>
      </c>
      <c r="Z27" s="3">
        <f t="shared" si="49"/>
        <v>0</v>
      </c>
      <c r="AA27" s="11">
        <f t="shared" si="50"/>
        <v>38.02</v>
      </c>
      <c r="AB27" s="30">
        <f t="shared" si="51"/>
        <v>67.04366123093108</v>
      </c>
      <c r="AC27" s="12">
        <v>12.1</v>
      </c>
      <c r="AD27" s="2"/>
      <c r="AE27" s="2"/>
      <c r="AF27" s="2"/>
      <c r="AG27" s="3">
        <v>81</v>
      </c>
      <c r="AH27" s="3"/>
      <c r="AI27" s="3">
        <v>4</v>
      </c>
      <c r="AJ27" s="3"/>
      <c r="AK27" s="3"/>
      <c r="AL27" s="3"/>
      <c r="AM27" s="6">
        <f t="shared" si="52"/>
        <v>12.1</v>
      </c>
      <c r="AN27" s="10">
        <f t="shared" si="53"/>
        <v>81</v>
      </c>
      <c r="AO27" s="3">
        <f t="shared" si="54"/>
        <v>40</v>
      </c>
      <c r="AP27" s="11">
        <f t="shared" si="55"/>
        <v>133.1</v>
      </c>
      <c r="AQ27" s="30">
        <f t="shared" si="56"/>
        <v>21.90833959429001</v>
      </c>
      <c r="AR27" s="12">
        <v>50.69</v>
      </c>
      <c r="AS27" s="2"/>
      <c r="AT27" s="2"/>
      <c r="AU27" s="3">
        <v>2</v>
      </c>
      <c r="AV27" s="3">
        <v>1</v>
      </c>
      <c r="AW27" s="3"/>
      <c r="AX27" s="3"/>
      <c r="AY27" s="3"/>
      <c r="AZ27" s="3"/>
      <c r="BA27" s="6">
        <f>AR27+AS27+AT27</f>
        <v>50.69</v>
      </c>
      <c r="BB27" s="10">
        <f t="shared" si="58"/>
        <v>2</v>
      </c>
      <c r="BC27" s="3">
        <f t="shared" si="59"/>
        <v>5</v>
      </c>
      <c r="BD27" s="11">
        <f>BA27+BB27+BC27</f>
        <v>57.69</v>
      </c>
      <c r="BE27" s="30">
        <f t="shared" si="61"/>
        <v>56.76893742416363</v>
      </c>
      <c r="BF27" s="12">
        <v>59.78</v>
      </c>
      <c r="BG27" s="2"/>
      <c r="BH27" s="2"/>
      <c r="BI27" s="3">
        <v>2</v>
      </c>
      <c r="BJ27" s="3"/>
      <c r="BK27" s="3"/>
      <c r="BL27" s="3"/>
      <c r="BM27" s="3"/>
      <c r="BN27" s="3"/>
      <c r="BO27" s="6">
        <f>BF27+BG27+BH27</f>
        <v>59.78</v>
      </c>
      <c r="BP27" s="10">
        <f t="shared" si="63"/>
        <v>2</v>
      </c>
      <c r="BQ27" s="3">
        <f t="shared" si="64"/>
        <v>0</v>
      </c>
      <c r="BR27" s="11">
        <f t="shared" si="65"/>
        <v>61.78</v>
      </c>
      <c r="BS27" s="30">
        <f t="shared" si="66"/>
        <v>46.406604078989965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 t="shared" si="67"/>
        <v>0</v>
      </c>
      <c r="CD27" s="10">
        <f t="shared" si="68"/>
        <v>0</v>
      </c>
      <c r="CE27" s="3">
        <f t="shared" si="69"/>
        <v>0</v>
      </c>
      <c r="CF27" s="11">
        <f t="shared" si="70"/>
        <v>0</v>
      </c>
      <c r="CG27" s="30" t="e">
        <f t="shared" si="71"/>
        <v>#DIV/0!</v>
      </c>
      <c r="CH27" s="12"/>
      <c r="CI27" s="2"/>
      <c r="CJ27" s="3"/>
      <c r="CK27" s="3"/>
      <c r="CL27" s="3"/>
      <c r="CM27" s="3"/>
      <c r="CN27" s="3"/>
      <c r="CO27" s="6">
        <f t="shared" si="72"/>
        <v>0</v>
      </c>
      <c r="CP27" s="10">
        <f t="shared" si="73"/>
        <v>0</v>
      </c>
      <c r="CQ27" s="3">
        <f t="shared" si="74"/>
        <v>0</v>
      </c>
      <c r="CR27" s="11">
        <f t="shared" si="75"/>
        <v>0</v>
      </c>
      <c r="CS27" s="12"/>
      <c r="CT27" s="2"/>
      <c r="CU27" s="3"/>
      <c r="CV27" s="3"/>
      <c r="CW27" s="3"/>
      <c r="CX27" s="3"/>
      <c r="CY27" s="3"/>
      <c r="CZ27" s="6">
        <f t="shared" si="76"/>
        <v>0</v>
      </c>
      <c r="DA27" s="10">
        <f t="shared" si="77"/>
        <v>0</v>
      </c>
      <c r="DB27" s="3">
        <f t="shared" si="78"/>
        <v>0</v>
      </c>
      <c r="DC27" s="11">
        <f t="shared" si="79"/>
        <v>0</v>
      </c>
      <c r="DD27" s="12"/>
      <c r="DE27" s="2"/>
      <c r="DF27" s="3"/>
      <c r="DG27" s="3"/>
      <c r="DH27" s="3"/>
      <c r="DI27" s="3"/>
      <c r="DJ27" s="3"/>
      <c r="DK27" s="6">
        <f t="shared" si="80"/>
        <v>0</v>
      </c>
      <c r="DL27" s="10">
        <f t="shared" si="81"/>
        <v>0</v>
      </c>
      <c r="DM27" s="3">
        <f t="shared" si="82"/>
        <v>0</v>
      </c>
      <c r="DN27" s="11">
        <f t="shared" si="83"/>
        <v>0</v>
      </c>
    </row>
    <row r="28" spans="1:118" ht="15">
      <c r="A28" s="34">
        <v>18</v>
      </c>
      <c r="B28" s="35">
        <v>9</v>
      </c>
      <c r="C28" s="38" t="s">
        <v>47</v>
      </c>
      <c r="D28" s="25"/>
      <c r="E28" s="39" t="s">
        <v>41</v>
      </c>
      <c r="F28" s="31">
        <f t="shared" si="42"/>
        <v>189.4643546971332</v>
      </c>
      <c r="G28" s="32">
        <f t="shared" si="43"/>
        <v>263.59</v>
      </c>
      <c r="H28" s="21">
        <f t="shared" si="44"/>
        <v>132.58999999999997</v>
      </c>
      <c r="I28" s="7">
        <f t="shared" si="45"/>
        <v>45</v>
      </c>
      <c r="J28" s="23">
        <f t="shared" si="46"/>
        <v>86</v>
      </c>
      <c r="K28" s="12">
        <v>29.66</v>
      </c>
      <c r="L28" s="2"/>
      <c r="M28" s="2"/>
      <c r="N28" s="2"/>
      <c r="O28" s="2"/>
      <c r="P28" s="2"/>
      <c r="Q28" s="2"/>
      <c r="R28" s="3">
        <v>12</v>
      </c>
      <c r="S28" s="3"/>
      <c r="T28" s="3"/>
      <c r="U28" s="3"/>
      <c r="V28" s="3"/>
      <c r="W28" s="13"/>
      <c r="X28" s="6">
        <f t="shared" si="47"/>
        <v>29.66</v>
      </c>
      <c r="Y28" s="10">
        <f t="shared" si="48"/>
        <v>12</v>
      </c>
      <c r="Z28" s="3">
        <f t="shared" si="49"/>
        <v>0</v>
      </c>
      <c r="AA28" s="11">
        <f t="shared" si="50"/>
        <v>41.66</v>
      </c>
      <c r="AB28" s="30">
        <f t="shared" si="51"/>
        <v>61.18578972635622</v>
      </c>
      <c r="AC28" s="12">
        <v>31</v>
      </c>
      <c r="AD28" s="2"/>
      <c r="AE28" s="2"/>
      <c r="AF28" s="2"/>
      <c r="AG28" s="3">
        <v>37</v>
      </c>
      <c r="AH28" s="3"/>
      <c r="AI28" s="3">
        <v>2</v>
      </c>
      <c r="AJ28" s="3"/>
      <c r="AK28" s="3"/>
      <c r="AL28" s="3"/>
      <c r="AM28" s="6">
        <f t="shared" si="52"/>
        <v>31</v>
      </c>
      <c r="AN28" s="10">
        <f t="shared" si="53"/>
        <v>37</v>
      </c>
      <c r="AO28" s="3">
        <f t="shared" si="54"/>
        <v>20</v>
      </c>
      <c r="AP28" s="11">
        <f t="shared" si="55"/>
        <v>88</v>
      </c>
      <c r="AQ28" s="30">
        <f t="shared" si="56"/>
        <v>33.13636363636363</v>
      </c>
      <c r="AR28" s="12">
        <v>31.99</v>
      </c>
      <c r="AS28" s="2"/>
      <c r="AT28" s="2"/>
      <c r="AU28" s="3">
        <v>30</v>
      </c>
      <c r="AV28" s="3"/>
      <c r="AW28" s="3">
        <v>2</v>
      </c>
      <c r="AX28" s="3"/>
      <c r="AY28" s="3"/>
      <c r="AZ28" s="3"/>
      <c r="BA28" s="6">
        <f>AR28+AS28+AT28</f>
        <v>31.99</v>
      </c>
      <c r="BB28" s="10">
        <f t="shared" si="58"/>
        <v>30</v>
      </c>
      <c r="BC28" s="3">
        <f t="shared" si="59"/>
        <v>20</v>
      </c>
      <c r="BD28" s="11">
        <f>BA28+BB28+BC28</f>
        <v>81.99</v>
      </c>
      <c r="BE28" s="30">
        <f t="shared" si="61"/>
        <v>39.94389559702403</v>
      </c>
      <c r="BF28" s="12">
        <v>39.94</v>
      </c>
      <c r="BG28" s="2"/>
      <c r="BH28" s="2"/>
      <c r="BI28" s="3">
        <v>7</v>
      </c>
      <c r="BJ28" s="3">
        <v>1</v>
      </c>
      <c r="BK28" s="3"/>
      <c r="BL28" s="3"/>
      <c r="BM28" s="3"/>
      <c r="BN28" s="3"/>
      <c r="BO28" s="6">
        <f>BF28+BG28+BH28</f>
        <v>39.94</v>
      </c>
      <c r="BP28" s="10">
        <f t="shared" si="63"/>
        <v>7</v>
      </c>
      <c r="BQ28" s="3">
        <f t="shared" si="64"/>
        <v>5</v>
      </c>
      <c r="BR28" s="11">
        <f t="shared" si="65"/>
        <v>51.94</v>
      </c>
      <c r="BS28" s="30">
        <f t="shared" si="66"/>
        <v>55.1983057373893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 t="shared" si="67"/>
        <v>0</v>
      </c>
      <c r="CD28" s="10">
        <f t="shared" si="68"/>
        <v>0</v>
      </c>
      <c r="CE28" s="3">
        <f t="shared" si="69"/>
        <v>0</v>
      </c>
      <c r="CF28" s="11">
        <f t="shared" si="70"/>
        <v>0</v>
      </c>
      <c r="CG28" s="30" t="e">
        <f t="shared" si="71"/>
        <v>#DIV/0!</v>
      </c>
      <c r="CH28" s="12"/>
      <c r="CI28" s="2"/>
      <c r="CJ28" s="3"/>
      <c r="CK28" s="3"/>
      <c r="CL28" s="3"/>
      <c r="CM28" s="3"/>
      <c r="CN28" s="3"/>
      <c r="CO28" s="6">
        <f t="shared" si="72"/>
        <v>0</v>
      </c>
      <c r="CP28" s="10">
        <f t="shared" si="73"/>
        <v>0</v>
      </c>
      <c r="CQ28" s="3">
        <f t="shared" si="74"/>
        <v>0</v>
      </c>
      <c r="CR28" s="11">
        <f t="shared" si="75"/>
        <v>0</v>
      </c>
      <c r="CS28" s="12"/>
      <c r="CT28" s="2"/>
      <c r="CU28" s="3"/>
      <c r="CV28" s="3"/>
      <c r="CW28" s="3"/>
      <c r="CX28" s="3"/>
      <c r="CY28" s="3"/>
      <c r="CZ28" s="6">
        <f t="shared" si="76"/>
        <v>0</v>
      </c>
      <c r="DA28" s="10">
        <f t="shared" si="77"/>
        <v>0</v>
      </c>
      <c r="DB28" s="3">
        <f t="shared" si="78"/>
        <v>0</v>
      </c>
      <c r="DC28" s="11">
        <f t="shared" si="79"/>
        <v>0</v>
      </c>
      <c r="DD28" s="12"/>
      <c r="DE28" s="2"/>
      <c r="DF28" s="3"/>
      <c r="DG28" s="3"/>
      <c r="DH28" s="3"/>
      <c r="DI28" s="3"/>
      <c r="DJ28" s="3"/>
      <c r="DK28" s="6">
        <f t="shared" si="80"/>
        <v>0</v>
      </c>
      <c r="DL28" s="10">
        <f t="shared" si="81"/>
        <v>0</v>
      </c>
      <c r="DM28" s="3">
        <f t="shared" si="82"/>
        <v>0</v>
      </c>
      <c r="DN28" s="11">
        <f t="shared" si="83"/>
        <v>0</v>
      </c>
    </row>
    <row r="29" spans="1:118" ht="15">
      <c r="A29" s="34">
        <v>19</v>
      </c>
      <c r="B29" s="35">
        <v>10</v>
      </c>
      <c r="C29" s="38" t="s">
        <v>60</v>
      </c>
      <c r="D29" s="25"/>
      <c r="E29" s="9" t="s">
        <v>41</v>
      </c>
      <c r="F29" s="31">
        <f t="shared" si="42"/>
        <v>180.16315031341773</v>
      </c>
      <c r="G29" s="32">
        <f t="shared" si="43"/>
        <v>303.63</v>
      </c>
      <c r="H29" s="21">
        <f t="shared" si="44"/>
        <v>158.63</v>
      </c>
      <c r="I29" s="7">
        <f t="shared" si="45"/>
        <v>55</v>
      </c>
      <c r="J29" s="23">
        <f t="shared" si="46"/>
        <v>90</v>
      </c>
      <c r="K29" s="12">
        <v>36.91</v>
      </c>
      <c r="L29" s="2"/>
      <c r="M29" s="2"/>
      <c r="N29" s="2"/>
      <c r="O29" s="2"/>
      <c r="P29" s="2"/>
      <c r="Q29" s="2"/>
      <c r="R29" s="3">
        <v>3</v>
      </c>
      <c r="S29" s="3"/>
      <c r="T29" s="3"/>
      <c r="U29" s="3"/>
      <c r="V29" s="3"/>
      <c r="W29" s="13"/>
      <c r="X29" s="6">
        <f t="shared" si="47"/>
        <v>36.91</v>
      </c>
      <c r="Y29" s="10">
        <f t="shared" si="48"/>
        <v>3</v>
      </c>
      <c r="Z29" s="3">
        <f t="shared" si="49"/>
        <v>0</v>
      </c>
      <c r="AA29" s="11">
        <f t="shared" si="50"/>
        <v>39.91</v>
      </c>
      <c r="AB29" s="30">
        <f t="shared" si="51"/>
        <v>63.86870458531696</v>
      </c>
      <c r="AC29" s="12">
        <v>30.35</v>
      </c>
      <c r="AD29" s="2"/>
      <c r="AE29" s="2"/>
      <c r="AF29" s="2"/>
      <c r="AG29" s="3">
        <v>63</v>
      </c>
      <c r="AH29" s="3"/>
      <c r="AI29" s="3">
        <v>4</v>
      </c>
      <c r="AJ29" s="3"/>
      <c r="AK29" s="3"/>
      <c r="AL29" s="3"/>
      <c r="AM29" s="6">
        <f t="shared" si="52"/>
        <v>30.35</v>
      </c>
      <c r="AN29" s="10">
        <f t="shared" si="53"/>
        <v>63</v>
      </c>
      <c r="AO29" s="3">
        <f t="shared" si="54"/>
        <v>40</v>
      </c>
      <c r="AP29" s="11">
        <f t="shared" si="55"/>
        <v>133.35</v>
      </c>
      <c r="AQ29" s="30">
        <f t="shared" si="56"/>
        <v>21.867266591676042</v>
      </c>
      <c r="AR29" s="12">
        <v>44.63</v>
      </c>
      <c r="AS29" s="2"/>
      <c r="AT29" s="2"/>
      <c r="AU29" s="3">
        <v>19</v>
      </c>
      <c r="AV29" s="3"/>
      <c r="AW29" s="3"/>
      <c r="AX29" s="3"/>
      <c r="AY29" s="3"/>
      <c r="AZ29" s="3"/>
      <c r="BA29" s="6">
        <f>AR29+AS29+AT29</f>
        <v>44.63</v>
      </c>
      <c r="BB29" s="10">
        <f t="shared" si="58"/>
        <v>19</v>
      </c>
      <c r="BC29" s="3">
        <f t="shared" si="59"/>
        <v>0</v>
      </c>
      <c r="BD29" s="11">
        <f>BA29+BB29+BC29</f>
        <v>63.63</v>
      </c>
      <c r="BE29" s="30">
        <f t="shared" si="61"/>
        <v>51.46943265755147</v>
      </c>
      <c r="BF29" s="12">
        <v>46.74</v>
      </c>
      <c r="BG29" s="2"/>
      <c r="BH29" s="2"/>
      <c r="BI29" s="3">
        <v>5</v>
      </c>
      <c r="BJ29" s="3">
        <v>1</v>
      </c>
      <c r="BK29" s="3"/>
      <c r="BL29" s="3">
        <v>1</v>
      </c>
      <c r="BM29" s="3"/>
      <c r="BN29" s="3"/>
      <c r="BO29" s="6">
        <f>BF29+BG29+BH29</f>
        <v>46.74</v>
      </c>
      <c r="BP29" s="10">
        <f t="shared" si="63"/>
        <v>5</v>
      </c>
      <c r="BQ29" s="3">
        <f t="shared" si="64"/>
        <v>15</v>
      </c>
      <c r="BR29" s="11">
        <f t="shared" si="65"/>
        <v>66.74000000000001</v>
      </c>
      <c r="BS29" s="30">
        <f t="shared" si="66"/>
        <v>42.95774647887324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 t="shared" si="67"/>
        <v>0</v>
      </c>
      <c r="CD29" s="10">
        <f t="shared" si="68"/>
        <v>0</v>
      </c>
      <c r="CE29" s="3">
        <f t="shared" si="69"/>
        <v>0</v>
      </c>
      <c r="CF29" s="11">
        <f t="shared" si="70"/>
        <v>0</v>
      </c>
      <c r="CG29" s="30" t="e">
        <f t="shared" si="71"/>
        <v>#DIV/0!</v>
      </c>
      <c r="CH29" s="12"/>
      <c r="CI29" s="2"/>
      <c r="CJ29" s="3"/>
      <c r="CK29" s="3"/>
      <c r="CL29" s="3"/>
      <c r="CM29" s="3"/>
      <c r="CN29" s="3"/>
      <c r="CO29" s="6">
        <f t="shared" si="72"/>
        <v>0</v>
      </c>
      <c r="CP29" s="10">
        <f t="shared" si="73"/>
        <v>0</v>
      </c>
      <c r="CQ29" s="3">
        <f t="shared" si="74"/>
        <v>0</v>
      </c>
      <c r="CR29" s="11">
        <f t="shared" si="75"/>
        <v>0</v>
      </c>
      <c r="CS29" s="12"/>
      <c r="CT29" s="2"/>
      <c r="CU29" s="3"/>
      <c r="CV29" s="3"/>
      <c r="CW29" s="3"/>
      <c r="CX29" s="3"/>
      <c r="CY29" s="3"/>
      <c r="CZ29" s="6">
        <f t="shared" si="76"/>
        <v>0</v>
      </c>
      <c r="DA29" s="10">
        <f t="shared" si="77"/>
        <v>0</v>
      </c>
      <c r="DB29" s="3">
        <f t="shared" si="78"/>
        <v>0</v>
      </c>
      <c r="DC29" s="11">
        <f t="shared" si="79"/>
        <v>0</v>
      </c>
      <c r="DD29" s="12"/>
      <c r="DE29" s="2"/>
      <c r="DF29" s="3"/>
      <c r="DG29" s="3"/>
      <c r="DH29" s="3"/>
      <c r="DI29" s="3"/>
      <c r="DJ29" s="3"/>
      <c r="DK29" s="6">
        <f t="shared" si="80"/>
        <v>0</v>
      </c>
      <c r="DL29" s="10">
        <f t="shared" si="81"/>
        <v>0</v>
      </c>
      <c r="DM29" s="3">
        <f t="shared" si="82"/>
        <v>0</v>
      </c>
      <c r="DN29" s="11">
        <f t="shared" si="83"/>
        <v>0</v>
      </c>
    </row>
    <row r="33" ht="12.75">
      <c r="Q33" s="28"/>
    </row>
  </sheetData>
  <sheetProtection/>
  <mergeCells count="7">
    <mergeCell ref="CH1:CI1"/>
    <mergeCell ref="F1:J1"/>
    <mergeCell ref="K1:AA1"/>
    <mergeCell ref="AC1:AQ1"/>
    <mergeCell ref="AR1:BE1"/>
    <mergeCell ref="BF1:BR1"/>
    <mergeCell ref="BT1:CG1"/>
  </mergeCells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2012-08-19T17:59:05Z</dcterms:modified>
  <cp:category/>
  <cp:version/>
  <cp:contentType/>
  <cp:contentStatus/>
</cp:coreProperties>
</file>