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Carbine" sheetId="1" r:id="rId1"/>
    <sheet name="22 Carbine" sheetId="2" r:id="rId2"/>
  </sheets>
  <definedNames/>
  <calcPr fullCalcOnLoad="1"/>
</workbook>
</file>

<file path=xl/sharedStrings.xml><?xml version="1.0" encoding="utf-8"?>
<sst xmlns="http://schemas.openxmlformats.org/spreadsheetml/2006/main" count="303" uniqueCount="64">
  <si>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</si>
  <si>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</si>
  <si>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</si>
  <si>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</si>
  <si>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</si>
  <si>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</si>
  <si>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</si>
  <si>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</si>
  <si>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</si>
  <si>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</si>
  <si>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</si>
  <si>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</si>
  <si>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</si>
  <si>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</si>
  <si>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</si>
  <si>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</si>
  <si>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</si>
  <si>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</si>
  <si>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</si>
  <si>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</si>
  <si>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</si>
  <si>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</si>
  <si>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</si>
  <si>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</si>
  <si>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</si>
  <si>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</si>
  <si>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</si>
  <si>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</si>
  <si>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</si>
  <si>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</si>
  <si>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</si>
  <si>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</si>
  <si>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</si>
  <si>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</si>
  <si>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Open</t>
  </si>
  <si>
    <t>Kirk S.</t>
  </si>
  <si>
    <t>AR22</t>
  </si>
  <si>
    <t>Mark C.</t>
  </si>
  <si>
    <t>Open Division</t>
  </si>
  <si>
    <t>AR22 Division</t>
  </si>
  <si>
    <t>Class</t>
  </si>
  <si>
    <t>Ranking</t>
  </si>
  <si>
    <t>Overall</t>
  </si>
  <si>
    <t>Stage Points</t>
  </si>
  <si>
    <t>Stage Points Total</t>
  </si>
  <si>
    <t>TNE</t>
  </si>
  <si>
    <t>Steve H.</t>
  </si>
  <si>
    <t>Larry A.</t>
  </si>
  <si>
    <t>10/22</t>
  </si>
  <si>
    <t>Iron</t>
  </si>
  <si>
    <t>Dennis H.</t>
  </si>
  <si>
    <t>Gary R.</t>
  </si>
  <si>
    <t>Juan M.</t>
  </si>
  <si>
    <t>Iron Division</t>
  </si>
  <si>
    <t>Total</t>
  </si>
  <si>
    <t>Rich N.</t>
  </si>
  <si>
    <t>Dave R.</t>
  </si>
  <si>
    <t>?</t>
  </si>
  <si>
    <t>Ruger</t>
  </si>
  <si>
    <t>Eric D.</t>
  </si>
  <si>
    <t>Michael C.</t>
  </si>
  <si>
    <t>S&amp;W</t>
  </si>
  <si>
    <t>Merv S.</t>
  </si>
  <si>
    <t>Brwng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</si>
</sst>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2" fillId="24" borderId="31" xfId="0" applyNumberFormat="1" applyFont="1" applyFill="1" applyBorder="1" applyAlignment="1" applyProtection="1">
      <alignment horizontal="right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 locked="0"/>
    </xf>
    <xf numFmtId="1" fontId="0" fillId="24" borderId="26" xfId="0" applyNumberFormat="1" applyFont="1" applyFill="1" applyBorder="1" applyAlignment="1" applyProtection="1">
      <alignment horizontal="right" vertical="center"/>
      <protection locked="0"/>
    </xf>
    <xf numFmtId="2" fontId="2" fillId="24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24" borderId="0" xfId="0" applyNumberFormat="1" applyFont="1" applyFill="1" applyBorder="1" applyAlignment="1" applyProtection="1">
      <alignment horizontal="right" vertical="center"/>
      <protection locked="0"/>
    </xf>
    <xf numFmtId="49" fontId="0" fillId="17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31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2" fontId="6" fillId="17" borderId="31" xfId="0" applyNumberFormat="1" applyFont="1" applyFill="1" applyBorder="1" applyAlignment="1" applyProtection="1">
      <alignment horizontal="right" vertical="center"/>
      <protection locked="0"/>
    </xf>
    <xf numFmtId="49" fontId="4" fillId="4" borderId="16" xfId="47" applyNumberFormat="1" applyBorder="1" applyAlignment="1" applyProtection="1">
      <alignment horizontal="center" wrapText="1"/>
      <protection locked="0"/>
    </xf>
    <xf numFmtId="49" fontId="4" fillId="4" borderId="0" xfId="47" applyNumberFormat="1" applyBorder="1" applyAlignment="1" applyProtection="1">
      <alignment horizontal="center" wrapText="1"/>
      <protection locked="0"/>
    </xf>
    <xf numFmtId="2" fontId="4" fillId="4" borderId="0" xfId="47" applyNumberFormat="1" applyBorder="1" applyAlignment="1" applyProtection="1">
      <alignment horizontal="right" vertical="center"/>
      <protection locked="0"/>
    </xf>
    <xf numFmtId="2" fontId="4" fillId="4" borderId="0" xfId="47" applyNumberFormat="1" applyBorder="1" applyAlignment="1" applyProtection="1">
      <alignment horizontal="center" vertical="center"/>
      <protection locked="0"/>
    </xf>
    <xf numFmtId="49" fontId="4" fillId="4" borderId="28" xfId="47" applyNumberFormat="1" applyBorder="1" applyAlignment="1" applyProtection="1">
      <alignment horizontal="center"/>
      <protection locked="0"/>
    </xf>
    <xf numFmtId="2" fontId="1" fillId="25" borderId="0" xfId="47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31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8"/>
  <sheetViews>
    <sheetView tabSelected="1" zoomScalePageLayoutView="0" workbookViewId="0" topLeftCell="A1">
      <selection activeCell="C11" sqref="C11"/>
    </sheetView>
  </sheetViews>
  <sheetFormatPr defaultColWidth="8.00390625" defaultRowHeight="12.75"/>
  <cols>
    <col min="1" max="2" width="8.7109375" style="5" customWidth="1"/>
    <col min="3" max="3" width="12.00390625" style="1" customWidth="1"/>
    <col min="4" max="4" width="7.00390625" style="1" bestFit="1" customWidth="1"/>
    <col min="5" max="5" width="4.8515625" style="1" customWidth="1"/>
    <col min="6" max="6" width="15.1406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00390625" style="1" customWidth="1"/>
    <col min="11" max="11" width="6.57421875" style="1" customWidth="1"/>
    <col min="12" max="17" width="5.57421875" style="1" customWidth="1"/>
    <col min="18" max="18" width="3.8515625" style="1" customWidth="1"/>
    <col min="19" max="19" width="2.28125" style="1" customWidth="1"/>
    <col min="20" max="20" width="2.7109375" style="1" customWidth="1"/>
    <col min="21" max="22" width="2.28125" style="1" customWidth="1"/>
    <col min="23" max="23" width="3.57421875" style="1" customWidth="1"/>
    <col min="24" max="24" width="6.7109375" style="1" customWidth="1"/>
    <col min="25" max="25" width="5.7109375" style="1" customWidth="1"/>
    <col min="26" max="26" width="4.28125" style="1" customWidth="1"/>
    <col min="27" max="27" width="7.00390625" style="4" customWidth="1"/>
    <col min="28" max="28" width="10.00390625" style="1" customWidth="1"/>
    <col min="29" max="29" width="7.8515625" style="1" bestFit="1" customWidth="1"/>
    <col min="30" max="32" width="5.57421875" style="1" customWidth="1"/>
    <col min="33" max="33" width="3.8515625" style="1" customWidth="1"/>
    <col min="34" max="34" width="2.28125" style="1" customWidth="1"/>
    <col min="35" max="35" width="2.7109375" style="1" customWidth="1"/>
    <col min="36" max="37" width="2.28125" style="1" customWidth="1"/>
    <col min="38" max="38" width="3.57421875" style="1" customWidth="1"/>
    <col min="39" max="39" width="8.57421875" style="1" bestFit="1" customWidth="1"/>
    <col min="40" max="40" width="5.7109375" style="1" customWidth="1"/>
    <col min="41" max="41" width="4.28125" style="1" customWidth="1"/>
    <col min="42" max="42" width="6.57421875" style="1" customWidth="1"/>
    <col min="43" max="43" width="9.57421875" style="1" customWidth="1"/>
    <col min="44" max="44" width="6.7109375" style="1" customWidth="1"/>
    <col min="45" max="46" width="5.57421875" style="1" customWidth="1"/>
    <col min="47" max="47" width="3.8515625" style="1" customWidth="1"/>
    <col min="48" max="48" width="2.28125" style="1" customWidth="1"/>
    <col min="49" max="49" width="2.7109375" style="1" customWidth="1"/>
    <col min="50" max="51" width="2.28125" style="1" customWidth="1"/>
    <col min="52" max="52" width="3.57421875" style="1" customWidth="1"/>
    <col min="53" max="53" width="6.57421875" style="1" customWidth="1"/>
    <col min="54" max="54" width="5.7109375" style="1" customWidth="1"/>
    <col min="55" max="55" width="4.28125" style="1" customWidth="1"/>
    <col min="56" max="57" width="6.57421875" style="1" customWidth="1"/>
    <col min="58" max="58" width="6.8515625" style="1" customWidth="1"/>
    <col min="59" max="60" width="5.57421875" style="1" customWidth="1"/>
    <col min="61" max="61" width="3.8515625" style="1" customWidth="1"/>
    <col min="62" max="65" width="2.28125" style="1" customWidth="1"/>
    <col min="66" max="66" width="3.57421875" style="1" customWidth="1"/>
    <col min="67" max="67" width="6.57421875" style="1" customWidth="1"/>
    <col min="68" max="68" width="5.7109375" style="1" customWidth="1"/>
    <col min="69" max="69" width="4.28125" style="1" customWidth="1"/>
    <col min="70" max="71" width="6.57421875" style="1" customWidth="1"/>
    <col min="72" max="72" width="7.8515625" style="1" bestFit="1" customWidth="1"/>
    <col min="73" max="74" width="5.57421875" style="1" customWidth="1"/>
    <col min="75" max="75" width="3.8515625" style="1" customWidth="1"/>
    <col min="76" max="79" width="2.28125" style="1" customWidth="1"/>
    <col min="80" max="80" width="3.57421875" style="1" customWidth="1"/>
    <col min="81" max="81" width="6.57421875" style="1" customWidth="1"/>
    <col min="82" max="82" width="5.7109375" style="1" customWidth="1"/>
    <col min="83" max="83" width="4.28125" style="1" customWidth="1"/>
    <col min="84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07" width="6.57421875" style="1" customWidth="1"/>
    <col min="108" max="109" width="5.57421875" style="1" customWidth="1"/>
    <col min="110" max="110" width="3.8515625" style="1" customWidth="1"/>
    <col min="111" max="113" width="2.28125" style="1" customWidth="1"/>
    <col min="114" max="114" width="3.57421875" style="1" customWidth="1"/>
    <col min="115" max="115" width="6.57421875" style="1" customWidth="1"/>
    <col min="116" max="116" width="4.57421875" style="1" customWidth="1"/>
    <col min="117" max="117" width="4.28125" style="1" customWidth="1"/>
    <col min="118" max="16384" width="8.00390625" style="1" customWidth="1"/>
  </cols>
  <sheetData>
    <row r="1" spans="1:118" ht="15.75" thickTop="1">
      <c r="A1" s="27" t="s">
        <v>42</v>
      </c>
      <c r="B1" s="27" t="s">
        <v>40</v>
      </c>
      <c r="C1" s="27" t="s">
        <v>0</v>
      </c>
      <c r="D1" s="27"/>
      <c r="E1" s="27"/>
      <c r="F1" s="56"/>
      <c r="G1" s="28" t="s">
        <v>1</v>
      </c>
      <c r="H1" s="29"/>
      <c r="I1" s="29"/>
      <c r="J1" s="30"/>
      <c r="K1" s="27" t="s">
        <v>2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 t="s">
        <v>3</v>
      </c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 t="s">
        <v>4</v>
      </c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 t="s">
        <v>5</v>
      </c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 t="s">
        <v>6</v>
      </c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 t="s">
        <v>7</v>
      </c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 t="s">
        <v>8</v>
      </c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 t="s">
        <v>9</v>
      </c>
      <c r="DE1" s="27"/>
      <c r="DF1" s="27"/>
      <c r="DG1" s="27"/>
      <c r="DH1" s="27"/>
      <c r="DI1" s="27"/>
      <c r="DJ1" s="27"/>
      <c r="DK1" s="27"/>
      <c r="DL1" s="27"/>
      <c r="DM1" s="27"/>
      <c r="DN1" s="27"/>
    </row>
    <row r="2" spans="1:118" ht="52.5" thickBot="1">
      <c r="A2" s="15" t="s">
        <v>41</v>
      </c>
      <c r="B2" s="16" t="s">
        <v>41</v>
      </c>
      <c r="C2" s="16" t="s">
        <v>10</v>
      </c>
      <c r="D2" s="16" t="s">
        <v>11</v>
      </c>
      <c r="E2" s="16" t="s">
        <v>12</v>
      </c>
      <c r="F2" s="52" t="s">
        <v>44</v>
      </c>
      <c r="G2" s="20" t="s">
        <v>13</v>
      </c>
      <c r="H2" s="21" t="s">
        <v>14</v>
      </c>
      <c r="I2" s="18" t="s">
        <v>15</v>
      </c>
      <c r="J2" s="24" t="s">
        <v>17</v>
      </c>
      <c r="K2" s="15" t="s">
        <v>18</v>
      </c>
      <c r="L2" s="16" t="s">
        <v>19</v>
      </c>
      <c r="M2" s="16" t="s">
        <v>20</v>
      </c>
      <c r="N2" s="16" t="s">
        <v>21</v>
      </c>
      <c r="O2" s="16" t="s">
        <v>22</v>
      </c>
      <c r="P2" s="16" t="s">
        <v>23</v>
      </c>
      <c r="Q2" s="16" t="s">
        <v>24</v>
      </c>
      <c r="R2" s="16" t="s">
        <v>25</v>
      </c>
      <c r="S2" s="16" t="s">
        <v>26</v>
      </c>
      <c r="T2" s="16" t="s">
        <v>27</v>
      </c>
      <c r="U2" s="16" t="s">
        <v>45</v>
      </c>
      <c r="V2" s="16" t="s">
        <v>28</v>
      </c>
      <c r="W2" s="18" t="s">
        <v>29</v>
      </c>
      <c r="X2" s="19" t="s">
        <v>30</v>
      </c>
      <c r="Y2" s="16" t="s">
        <v>25</v>
      </c>
      <c r="Z2" s="16" t="s">
        <v>32</v>
      </c>
      <c r="AA2" s="17" t="s">
        <v>33</v>
      </c>
      <c r="AB2" s="52" t="s">
        <v>43</v>
      </c>
      <c r="AC2" s="15" t="s">
        <v>18</v>
      </c>
      <c r="AD2" s="16" t="s">
        <v>19</v>
      </c>
      <c r="AE2" s="16" t="s">
        <v>20</v>
      </c>
      <c r="AF2" s="16" t="s">
        <v>21</v>
      </c>
      <c r="AG2" s="16" t="s">
        <v>25</v>
      </c>
      <c r="AH2" s="16" t="s">
        <v>26</v>
      </c>
      <c r="AI2" s="16" t="s">
        <v>27</v>
      </c>
      <c r="AJ2" s="16" t="s">
        <v>45</v>
      </c>
      <c r="AK2" s="16" t="s">
        <v>28</v>
      </c>
      <c r="AL2" s="16" t="s">
        <v>29</v>
      </c>
      <c r="AM2" s="19" t="s">
        <v>30</v>
      </c>
      <c r="AN2" s="16" t="s">
        <v>25</v>
      </c>
      <c r="AO2" s="16" t="s">
        <v>32</v>
      </c>
      <c r="AP2" s="17" t="s">
        <v>33</v>
      </c>
      <c r="AQ2" s="52" t="s">
        <v>43</v>
      </c>
      <c r="AR2" s="15" t="s">
        <v>18</v>
      </c>
      <c r="AS2" s="16" t="s">
        <v>19</v>
      </c>
      <c r="AT2" s="16" t="s">
        <v>20</v>
      </c>
      <c r="AU2" s="16" t="s">
        <v>25</v>
      </c>
      <c r="AV2" s="16" t="s">
        <v>26</v>
      </c>
      <c r="AW2" s="16" t="s">
        <v>27</v>
      </c>
      <c r="AX2" s="16" t="s">
        <v>45</v>
      </c>
      <c r="AY2" s="16" t="s">
        <v>28</v>
      </c>
      <c r="AZ2" s="16" t="s">
        <v>29</v>
      </c>
      <c r="BA2" s="19" t="s">
        <v>30</v>
      </c>
      <c r="BB2" s="16" t="s">
        <v>25</v>
      </c>
      <c r="BC2" s="16" t="s">
        <v>32</v>
      </c>
      <c r="BD2" s="17" t="s">
        <v>33</v>
      </c>
      <c r="BE2" s="52" t="s">
        <v>43</v>
      </c>
      <c r="BF2" s="15" t="s">
        <v>18</v>
      </c>
      <c r="BG2" s="16" t="s">
        <v>19</v>
      </c>
      <c r="BH2" s="16" t="s">
        <v>20</v>
      </c>
      <c r="BI2" s="16" t="s">
        <v>25</v>
      </c>
      <c r="BJ2" s="16" t="s">
        <v>26</v>
      </c>
      <c r="BK2" s="16" t="s">
        <v>27</v>
      </c>
      <c r="BL2" s="16" t="s">
        <v>45</v>
      </c>
      <c r="BM2" s="16" t="s">
        <v>28</v>
      </c>
      <c r="BN2" s="16" t="s">
        <v>29</v>
      </c>
      <c r="BO2" s="19" t="s">
        <v>30</v>
      </c>
      <c r="BP2" s="16" t="s">
        <v>25</v>
      </c>
      <c r="BQ2" s="16" t="s">
        <v>32</v>
      </c>
      <c r="BR2" s="17" t="s">
        <v>33</v>
      </c>
      <c r="BS2" s="52" t="s">
        <v>43</v>
      </c>
      <c r="BT2" s="15" t="s">
        <v>18</v>
      </c>
      <c r="BU2" s="16" t="s">
        <v>19</v>
      </c>
      <c r="BV2" s="16" t="s">
        <v>20</v>
      </c>
      <c r="BW2" s="16" t="s">
        <v>25</v>
      </c>
      <c r="BX2" s="16" t="s">
        <v>26</v>
      </c>
      <c r="BY2" s="16" t="s">
        <v>27</v>
      </c>
      <c r="BZ2" s="16" t="s">
        <v>45</v>
      </c>
      <c r="CA2" s="16" t="s">
        <v>28</v>
      </c>
      <c r="CB2" s="16" t="s">
        <v>29</v>
      </c>
      <c r="CC2" s="19" t="s">
        <v>30</v>
      </c>
      <c r="CD2" s="16" t="s">
        <v>25</v>
      </c>
      <c r="CE2" s="16" t="s">
        <v>32</v>
      </c>
      <c r="CF2" s="17" t="s">
        <v>33</v>
      </c>
      <c r="CG2" s="52" t="s">
        <v>43</v>
      </c>
      <c r="CH2" s="15" t="s">
        <v>18</v>
      </c>
      <c r="CI2" s="16" t="s">
        <v>19</v>
      </c>
      <c r="CJ2" s="16" t="s">
        <v>25</v>
      </c>
      <c r="CK2" s="16" t="s">
        <v>26</v>
      </c>
      <c r="CL2" s="16" t="s">
        <v>27</v>
      </c>
      <c r="CM2" s="16" t="s">
        <v>28</v>
      </c>
      <c r="CN2" s="16" t="s">
        <v>29</v>
      </c>
      <c r="CO2" s="19" t="s">
        <v>30</v>
      </c>
      <c r="CP2" s="16" t="s">
        <v>25</v>
      </c>
      <c r="CQ2" s="16" t="s">
        <v>32</v>
      </c>
      <c r="CR2" s="17" t="s">
        <v>33</v>
      </c>
      <c r="CS2" s="15" t="s">
        <v>18</v>
      </c>
      <c r="CT2" s="16" t="s">
        <v>19</v>
      </c>
      <c r="CU2" s="16" t="s">
        <v>25</v>
      </c>
      <c r="CV2" s="16" t="s">
        <v>26</v>
      </c>
      <c r="CW2" s="16" t="s">
        <v>27</v>
      </c>
      <c r="CX2" s="16" t="s">
        <v>28</v>
      </c>
      <c r="CY2" s="16" t="s">
        <v>29</v>
      </c>
      <c r="CZ2" s="19" t="s">
        <v>30</v>
      </c>
      <c r="DA2" s="16" t="s">
        <v>25</v>
      </c>
      <c r="DB2" s="16" t="s">
        <v>32</v>
      </c>
      <c r="DC2" s="17" t="s">
        <v>33</v>
      </c>
      <c r="DD2" s="15" t="s">
        <v>18</v>
      </c>
      <c r="DE2" s="16" t="s">
        <v>19</v>
      </c>
      <c r="DF2" s="16" t="s">
        <v>25</v>
      </c>
      <c r="DG2" s="16" t="s">
        <v>26</v>
      </c>
      <c r="DH2" s="16" t="s">
        <v>27</v>
      </c>
      <c r="DI2" s="16" t="s">
        <v>28</v>
      </c>
      <c r="DJ2" s="16" t="s">
        <v>29</v>
      </c>
      <c r="DK2" s="19" t="s">
        <v>30</v>
      </c>
      <c r="DL2" s="16" t="s">
        <v>25</v>
      </c>
      <c r="DM2" s="16" t="s">
        <v>32</v>
      </c>
      <c r="DN2" s="17" t="s">
        <v>33</v>
      </c>
    </row>
    <row r="3" spans="1:118" ht="15.75" thickTop="1">
      <c r="A3" s="40"/>
      <c r="B3" s="41"/>
      <c r="C3" s="41"/>
      <c r="D3" s="41"/>
      <c r="E3" s="41"/>
      <c r="F3" s="53"/>
      <c r="G3" s="42"/>
      <c r="H3" s="43"/>
      <c r="I3" s="44"/>
      <c r="J3" s="45"/>
      <c r="K3" s="40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4"/>
      <c r="X3" s="46"/>
      <c r="Y3" s="41"/>
      <c r="Z3" s="41"/>
      <c r="AA3" s="47"/>
      <c r="AB3" s="53"/>
      <c r="AC3" s="40"/>
      <c r="AD3" s="41"/>
      <c r="AE3" s="41"/>
      <c r="AF3" s="41"/>
      <c r="AG3" s="41"/>
      <c r="AH3" s="41"/>
      <c r="AI3" s="41"/>
      <c r="AJ3" s="41"/>
      <c r="AK3" s="41"/>
      <c r="AL3" s="41"/>
      <c r="AM3" s="46"/>
      <c r="AN3" s="41"/>
      <c r="AO3" s="41"/>
      <c r="AP3" s="47"/>
      <c r="AQ3" s="53"/>
      <c r="AR3" s="40"/>
      <c r="AS3" s="41"/>
      <c r="AT3" s="41"/>
      <c r="AU3" s="41"/>
      <c r="AV3" s="41"/>
      <c r="AW3" s="41"/>
      <c r="AX3" s="41"/>
      <c r="AY3" s="41"/>
      <c r="AZ3" s="41"/>
      <c r="BA3" s="46"/>
      <c r="BB3" s="41"/>
      <c r="BC3" s="41"/>
      <c r="BD3" s="47"/>
      <c r="BE3" s="53"/>
      <c r="BF3" s="40"/>
      <c r="BG3" s="41"/>
      <c r="BH3" s="41"/>
      <c r="BI3" s="41"/>
      <c r="BJ3" s="41"/>
      <c r="BK3" s="41"/>
      <c r="BL3" s="41"/>
      <c r="BM3" s="41"/>
      <c r="BN3" s="41"/>
      <c r="BO3" s="46"/>
      <c r="BP3" s="41"/>
      <c r="BQ3" s="41"/>
      <c r="BR3" s="47"/>
      <c r="BS3" s="53"/>
      <c r="BT3" s="40"/>
      <c r="BU3" s="41"/>
      <c r="BV3" s="41"/>
      <c r="BW3" s="41"/>
      <c r="BX3" s="41"/>
      <c r="BY3" s="41"/>
      <c r="BZ3" s="41"/>
      <c r="CA3" s="41"/>
      <c r="CB3" s="41"/>
      <c r="CC3" s="46"/>
      <c r="CD3" s="41"/>
      <c r="CE3" s="41"/>
      <c r="CF3" s="47"/>
      <c r="CG3" s="53"/>
      <c r="CH3" s="40"/>
      <c r="CI3" s="41"/>
      <c r="CJ3" s="41"/>
      <c r="CK3" s="41"/>
      <c r="CL3" s="41"/>
      <c r="CM3" s="41"/>
      <c r="CN3" s="41"/>
      <c r="CO3" s="46"/>
      <c r="CP3" s="41"/>
      <c r="CQ3" s="41"/>
      <c r="CR3" s="47"/>
      <c r="CS3" s="40"/>
      <c r="CT3" s="41"/>
      <c r="CU3" s="41"/>
      <c r="CV3" s="41"/>
      <c r="CW3" s="41"/>
      <c r="CX3" s="41"/>
      <c r="CY3" s="41"/>
      <c r="CZ3" s="46"/>
      <c r="DA3" s="41"/>
      <c r="DB3" s="41"/>
      <c r="DC3" s="47"/>
      <c r="DD3" s="40"/>
      <c r="DE3" s="41"/>
      <c r="DF3" s="41"/>
      <c r="DG3" s="41"/>
      <c r="DH3" s="41"/>
      <c r="DI3" s="41"/>
      <c r="DJ3" s="41"/>
      <c r="DK3" s="46"/>
      <c r="DL3" s="41"/>
      <c r="DM3" s="41"/>
      <c r="DN3" s="47"/>
    </row>
    <row r="4" spans="1:118" ht="15">
      <c r="A4" s="40"/>
      <c r="B4" s="41"/>
      <c r="C4" s="41" t="s">
        <v>53</v>
      </c>
      <c r="D4" s="41"/>
      <c r="E4" s="41"/>
      <c r="F4" s="53"/>
      <c r="G4" s="42"/>
      <c r="H4" s="43"/>
      <c r="I4" s="44"/>
      <c r="J4" s="45"/>
      <c r="K4" s="40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4"/>
      <c r="X4" s="46"/>
      <c r="Y4" s="41"/>
      <c r="Z4" s="41"/>
      <c r="AA4" s="47"/>
      <c r="AB4" s="53"/>
      <c r="AC4" s="40"/>
      <c r="AD4" s="41"/>
      <c r="AE4" s="41"/>
      <c r="AF4" s="41"/>
      <c r="AG4" s="41"/>
      <c r="AH4" s="41"/>
      <c r="AI4" s="41"/>
      <c r="AJ4" s="41"/>
      <c r="AK4" s="41"/>
      <c r="AL4" s="41"/>
      <c r="AM4" s="46"/>
      <c r="AN4" s="41"/>
      <c r="AO4" s="41"/>
      <c r="AP4" s="47"/>
      <c r="AQ4" s="53"/>
      <c r="AR4" s="40"/>
      <c r="AS4" s="41"/>
      <c r="AT4" s="41"/>
      <c r="AU4" s="41"/>
      <c r="AV4" s="41"/>
      <c r="AW4" s="41"/>
      <c r="AX4" s="41"/>
      <c r="AY4" s="41"/>
      <c r="AZ4" s="41"/>
      <c r="BA4" s="46"/>
      <c r="BB4" s="41"/>
      <c r="BC4" s="41"/>
      <c r="BD4" s="47"/>
      <c r="BE4" s="53"/>
      <c r="BF4" s="40"/>
      <c r="BG4" s="41"/>
      <c r="BH4" s="41"/>
      <c r="BI4" s="41"/>
      <c r="BJ4" s="41"/>
      <c r="BK4" s="41"/>
      <c r="BL4" s="41"/>
      <c r="BM4" s="41"/>
      <c r="BN4" s="41"/>
      <c r="BO4" s="46"/>
      <c r="BP4" s="41"/>
      <c r="BQ4" s="41"/>
      <c r="BR4" s="47"/>
      <c r="BS4" s="53"/>
      <c r="BT4" s="40"/>
      <c r="BU4" s="41"/>
      <c r="BV4" s="41"/>
      <c r="BW4" s="41"/>
      <c r="BX4" s="41"/>
      <c r="BY4" s="41"/>
      <c r="BZ4" s="41"/>
      <c r="CA4" s="41"/>
      <c r="CB4" s="41"/>
      <c r="CC4" s="46"/>
      <c r="CD4" s="41"/>
      <c r="CE4" s="41"/>
      <c r="CF4" s="47"/>
      <c r="CG4" s="53"/>
      <c r="CH4" s="40"/>
      <c r="CI4" s="41"/>
      <c r="CJ4" s="41"/>
      <c r="CK4" s="41"/>
      <c r="CL4" s="41"/>
      <c r="CM4" s="41"/>
      <c r="CN4" s="41"/>
      <c r="CO4" s="46"/>
      <c r="CP4" s="41"/>
      <c r="CQ4" s="41"/>
      <c r="CR4" s="47"/>
      <c r="CS4" s="40"/>
      <c r="CT4" s="41"/>
      <c r="CU4" s="41"/>
      <c r="CV4" s="41"/>
      <c r="CW4" s="41"/>
      <c r="CX4" s="41"/>
      <c r="CY4" s="41"/>
      <c r="CZ4" s="46"/>
      <c r="DA4" s="41"/>
      <c r="DB4" s="41"/>
      <c r="DC4" s="47"/>
      <c r="DD4" s="40"/>
      <c r="DE4" s="41"/>
      <c r="DF4" s="41"/>
      <c r="DG4" s="41"/>
      <c r="DH4" s="41"/>
      <c r="DI4" s="41"/>
      <c r="DJ4" s="41"/>
      <c r="DK4" s="46"/>
      <c r="DL4" s="41"/>
      <c r="DM4" s="41"/>
      <c r="DN4" s="47"/>
    </row>
    <row r="5" spans="1:118" ht="15">
      <c r="A5" s="14">
        <v>1</v>
      </c>
      <c r="B5" s="14">
        <v>1</v>
      </c>
      <c r="C5" s="8" t="s">
        <v>56</v>
      </c>
      <c r="D5" s="9" t="s">
        <v>57</v>
      </c>
      <c r="E5" s="9" t="s">
        <v>49</v>
      </c>
      <c r="F5" s="55">
        <f aca="true" t="shared" si="0" ref="F5:F12">AB5+AQ5+BE5+BS5</f>
        <v>390.2689873417721</v>
      </c>
      <c r="G5" s="61">
        <f aca="true" t="shared" si="1" ref="G5:G12">H5+I5+J5</f>
        <v>164.85</v>
      </c>
      <c r="H5" s="22">
        <f aca="true" t="shared" si="2" ref="H5:H12">X5+AM5+BA5+BO5+CC5+CO5+CZ5+DK5</f>
        <v>159.85</v>
      </c>
      <c r="I5" s="7">
        <f aca="true" t="shared" si="3" ref="I5:I12">Z5+AO5+BC5+BQ5+CE5+CQ5+DB5+DM5</f>
        <v>0</v>
      </c>
      <c r="J5" s="26">
        <f aca="true" t="shared" si="4" ref="J5:J12">R5+AG5+AU5+BI5+BW5+CJ5+CU5+DF5</f>
        <v>5</v>
      </c>
      <c r="K5" s="12">
        <v>30.81</v>
      </c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>
        <f aca="true" t="shared" si="5" ref="X5:X12">K5+L5+M5+N5+O5+P5+Q5</f>
        <v>30.81</v>
      </c>
      <c r="Y5" s="10">
        <f aca="true" t="shared" si="6" ref="Y5:Y12">R5</f>
        <v>0</v>
      </c>
      <c r="Z5" s="3">
        <f aca="true" t="shared" si="7" ref="Z5:Z12">(S5*5)+(T5*10)+(U5*15)+(V5*10)+(W5*20)</f>
        <v>0</v>
      </c>
      <c r="AA5" s="11">
        <f aca="true" t="shared" si="8" ref="AA5:AA12">X5+Y5+Z5</f>
        <v>30.81</v>
      </c>
      <c r="AB5" s="54">
        <f aca="true" t="shared" si="9" ref="AB5:AB12">(MIN(AA$5:AA$14)/AA5)*100</f>
        <v>100</v>
      </c>
      <c r="AC5" s="12">
        <v>14.69</v>
      </c>
      <c r="AD5" s="2">
        <v>7.36</v>
      </c>
      <c r="AE5" s="2"/>
      <c r="AF5" s="2"/>
      <c r="AG5" s="3"/>
      <c r="AH5" s="3"/>
      <c r="AI5" s="3"/>
      <c r="AJ5" s="3"/>
      <c r="AK5" s="3"/>
      <c r="AL5" s="3"/>
      <c r="AM5" s="6">
        <f aca="true" t="shared" si="10" ref="AM5:AM12">AC5+AD5+AE5+AF5</f>
        <v>22.05</v>
      </c>
      <c r="AN5" s="10">
        <f aca="true" t="shared" si="11" ref="AN5:AN12">AG5</f>
        <v>0</v>
      </c>
      <c r="AO5" s="3">
        <f aca="true" t="shared" si="12" ref="AO5:AO12">(AH5*5)+(AI5*10)+(AJ5*15)+(AK5*10)+(AL5*20)</f>
        <v>0</v>
      </c>
      <c r="AP5" s="11">
        <f aca="true" t="shared" si="13" ref="AP5:AP12">AM5+AN5+AO5</f>
        <v>22.05</v>
      </c>
      <c r="AQ5" s="54">
        <f aca="true" t="shared" si="14" ref="AQ5:AQ12">(MIN(AP$5:AP$14)/AP5)*100</f>
        <v>100</v>
      </c>
      <c r="AR5" s="12">
        <v>13.63</v>
      </c>
      <c r="AS5" s="2">
        <v>11.65</v>
      </c>
      <c r="AT5" s="2"/>
      <c r="AU5" s="3">
        <v>0</v>
      </c>
      <c r="AV5" s="3"/>
      <c r="AW5" s="3"/>
      <c r="AX5" s="3"/>
      <c r="AY5" s="3"/>
      <c r="AZ5" s="3"/>
      <c r="BA5" s="6">
        <f aca="true" t="shared" si="15" ref="BA5:BA12">AR5+AS5+AT5</f>
        <v>25.28</v>
      </c>
      <c r="BB5" s="10">
        <f aca="true" t="shared" si="16" ref="BB5:BB12">AU5</f>
        <v>0</v>
      </c>
      <c r="BC5" s="3">
        <f aca="true" t="shared" si="17" ref="BC5:BC12">(AV5*5)+(AW5*10)+(AX5*15)+(AY5*10)+(AZ5*20)</f>
        <v>0</v>
      </c>
      <c r="BD5" s="11">
        <f aca="true" t="shared" si="18" ref="BD5:BD12">BA5+BB5+BC5</f>
        <v>25.28</v>
      </c>
      <c r="BE5" s="54">
        <f aca="true" t="shared" si="19" ref="BE5:BE12">(MIN(BD$5:BD$14)/BD5)*100</f>
        <v>90.26898734177215</v>
      </c>
      <c r="BF5" s="12">
        <v>39.78</v>
      </c>
      <c r="BG5" s="2"/>
      <c r="BH5" s="2"/>
      <c r="BI5" s="3">
        <v>5</v>
      </c>
      <c r="BJ5" s="3"/>
      <c r="BK5" s="3"/>
      <c r="BL5" s="3"/>
      <c r="BM5" s="3"/>
      <c r="BN5" s="3"/>
      <c r="BO5" s="6">
        <f aca="true" t="shared" si="20" ref="BO5:BO12">BF5+BG5+BH5</f>
        <v>39.78</v>
      </c>
      <c r="BP5" s="10">
        <f aca="true" t="shared" si="21" ref="BP5:BP12">BI5</f>
        <v>5</v>
      </c>
      <c r="BQ5" s="3">
        <f aca="true" t="shared" si="22" ref="BQ5:BQ12">(BJ5*5)+(BK5*10)+(BL5*15)+(BM5*10)+(BN5*20)</f>
        <v>0</v>
      </c>
      <c r="BR5" s="11">
        <f aca="true" t="shared" si="23" ref="BR5:BR12">BO5+BP5+BQ5</f>
        <v>44.78</v>
      </c>
      <c r="BS5" s="54">
        <f aca="true" t="shared" si="24" ref="BS5:BS12">(MIN(BR$5:BR$14)/BR5)*100</f>
        <v>100</v>
      </c>
      <c r="BT5" s="12">
        <v>41.93</v>
      </c>
      <c r="BU5" s="2"/>
      <c r="BV5" s="2"/>
      <c r="BW5" s="3">
        <v>0</v>
      </c>
      <c r="BX5" s="3"/>
      <c r="BY5" s="3"/>
      <c r="BZ5" s="3"/>
      <c r="CA5" s="3"/>
      <c r="CB5" s="3"/>
      <c r="CC5" s="6">
        <f aca="true" t="shared" si="25" ref="CC5:CC12">BT5+BU5+BV5</f>
        <v>41.93</v>
      </c>
      <c r="CD5" s="10">
        <f aca="true" t="shared" si="26" ref="CD5:CD12">BW5</f>
        <v>0</v>
      </c>
      <c r="CE5" s="3">
        <f aca="true" t="shared" si="27" ref="CE5:CE12">(BX5*5)+(BY5*10)+(BZ5*15)+(CA5*10)+(CB5*20)</f>
        <v>0</v>
      </c>
      <c r="CF5" s="11">
        <f aca="true" t="shared" si="28" ref="CF5:CF12">CC5+CD5+CE5</f>
        <v>41.93</v>
      </c>
      <c r="CG5" s="54">
        <f aca="true" t="shared" si="29" ref="CG5:CG12">(MIN(CF$5:CF$14)/CF5)*100</f>
        <v>87.45528261388029</v>
      </c>
      <c r="CH5" s="12"/>
      <c r="CI5" s="2"/>
      <c r="CJ5" s="3"/>
      <c r="CK5" s="3"/>
      <c r="CL5" s="3"/>
      <c r="CM5" s="3"/>
      <c r="CN5" s="3"/>
      <c r="CO5" s="6">
        <f aca="true" t="shared" si="30" ref="CO5:CO12">CH5+CI5</f>
        <v>0</v>
      </c>
      <c r="CP5" s="10">
        <f aca="true" t="shared" si="31" ref="CP5:CP12">CI5</f>
        <v>0</v>
      </c>
      <c r="CQ5" s="3">
        <f aca="true" t="shared" si="32" ref="CQ5:CQ12">(CK5*3)+(CL5*5)+(CM5*5)+(CN5*20)</f>
        <v>0</v>
      </c>
      <c r="CR5" s="11">
        <f aca="true" t="shared" si="33" ref="CR5:CR12">CO5+CP5+CQ5</f>
        <v>0</v>
      </c>
      <c r="CS5" s="12"/>
      <c r="CT5" s="2"/>
      <c r="CU5" s="3"/>
      <c r="CV5" s="3"/>
      <c r="CW5" s="3"/>
      <c r="CX5" s="3"/>
      <c r="CY5" s="3"/>
      <c r="CZ5" s="6">
        <f aca="true" t="shared" si="34" ref="CZ5:CZ12">CS5+CT5</f>
        <v>0</v>
      </c>
      <c r="DA5" s="10">
        <f aca="true" t="shared" si="35" ref="DA5:DA12">CT5</f>
        <v>0</v>
      </c>
      <c r="DB5" s="3">
        <f aca="true" t="shared" si="36" ref="DB5:DB12">(CV5*3)+(CW5*5)+(CX5*5)+(CY5*20)</f>
        <v>0</v>
      </c>
      <c r="DC5" s="11">
        <f aca="true" t="shared" si="37" ref="DC5:DC12">CZ5+DA5+DB5</f>
        <v>0</v>
      </c>
      <c r="DD5" s="12"/>
      <c r="DE5" s="2"/>
      <c r="DF5" s="3"/>
      <c r="DG5" s="3"/>
      <c r="DH5" s="3"/>
      <c r="DI5" s="3"/>
      <c r="DJ5" s="3"/>
      <c r="DK5" s="6">
        <f aca="true" t="shared" si="38" ref="DK5:DK12">DD5+DE5</f>
        <v>0</v>
      </c>
      <c r="DL5" s="10">
        <f aca="true" t="shared" si="39" ref="DL5:DL12">DE5</f>
        <v>0</v>
      </c>
      <c r="DM5" s="3">
        <f aca="true" t="shared" si="40" ref="DM5:DM12">(DG5*3)+(DH5*5)+(DI5*5)+(DJ5*20)</f>
        <v>0</v>
      </c>
      <c r="DN5" s="11">
        <f aca="true" t="shared" si="41" ref="DN5:DN12">DK5+DL5+DM5</f>
        <v>0</v>
      </c>
    </row>
    <row r="6" spans="1:118" ht="15">
      <c r="A6" s="14">
        <v>2</v>
      </c>
      <c r="B6" s="14">
        <v>2</v>
      </c>
      <c r="C6" s="8" t="s">
        <v>55</v>
      </c>
      <c r="D6" s="59" t="s">
        <v>58</v>
      </c>
      <c r="E6" s="9" t="s">
        <v>49</v>
      </c>
      <c r="F6" s="55">
        <f t="shared" si="0"/>
        <v>314.54821796925455</v>
      </c>
      <c r="G6" s="61">
        <f t="shared" si="1"/>
        <v>202.01999999999998</v>
      </c>
      <c r="H6" s="22">
        <f t="shared" si="2"/>
        <v>169.01999999999998</v>
      </c>
      <c r="I6" s="7">
        <f t="shared" si="3"/>
        <v>0</v>
      </c>
      <c r="J6" s="62">
        <f t="shared" si="4"/>
        <v>33</v>
      </c>
      <c r="K6" s="12">
        <v>39.9</v>
      </c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>
        <f t="shared" si="5"/>
        <v>39.9</v>
      </c>
      <c r="Y6" s="10">
        <f t="shared" si="6"/>
        <v>0</v>
      </c>
      <c r="Z6" s="3">
        <f t="shared" si="7"/>
        <v>0</v>
      </c>
      <c r="AA6" s="36">
        <f t="shared" si="8"/>
        <v>39.9</v>
      </c>
      <c r="AB6" s="54">
        <f t="shared" si="9"/>
        <v>77.21804511278195</v>
      </c>
      <c r="AC6" s="12">
        <v>12.29</v>
      </c>
      <c r="AD6" s="2">
        <v>8.94</v>
      </c>
      <c r="AE6" s="2"/>
      <c r="AF6" s="2"/>
      <c r="AG6" s="3">
        <v>18</v>
      </c>
      <c r="AH6" s="3"/>
      <c r="AI6" s="3"/>
      <c r="AJ6" s="3"/>
      <c r="AK6" s="3"/>
      <c r="AL6" s="3"/>
      <c r="AM6" s="6">
        <f t="shared" si="10"/>
        <v>21.229999999999997</v>
      </c>
      <c r="AN6" s="10">
        <f t="shared" si="11"/>
        <v>18</v>
      </c>
      <c r="AO6" s="3">
        <f t="shared" si="12"/>
        <v>0</v>
      </c>
      <c r="AP6" s="11">
        <f t="shared" si="13"/>
        <v>39.23</v>
      </c>
      <c r="AQ6" s="54">
        <f t="shared" si="14"/>
        <v>56.20698445067551</v>
      </c>
      <c r="AR6" s="12">
        <v>13.09</v>
      </c>
      <c r="AS6" s="2">
        <v>9.73</v>
      </c>
      <c r="AT6" s="2"/>
      <c r="AU6" s="3">
        <v>0</v>
      </c>
      <c r="AV6" s="3"/>
      <c r="AW6" s="3"/>
      <c r="AX6" s="3"/>
      <c r="AY6" s="3"/>
      <c r="AZ6" s="3"/>
      <c r="BA6" s="6">
        <f t="shared" si="15"/>
        <v>22.82</v>
      </c>
      <c r="BB6" s="10">
        <f t="shared" si="16"/>
        <v>0</v>
      </c>
      <c r="BC6" s="3">
        <f t="shared" si="17"/>
        <v>0</v>
      </c>
      <c r="BD6" s="11">
        <f t="shared" si="18"/>
        <v>22.82</v>
      </c>
      <c r="BE6" s="54">
        <f t="shared" si="19"/>
        <v>100</v>
      </c>
      <c r="BF6" s="12">
        <v>40.2</v>
      </c>
      <c r="BG6" s="2"/>
      <c r="BH6" s="2"/>
      <c r="BI6" s="3">
        <v>15</v>
      </c>
      <c r="BJ6" s="3"/>
      <c r="BK6" s="3"/>
      <c r="BL6" s="3"/>
      <c r="BM6" s="3"/>
      <c r="BN6" s="3"/>
      <c r="BO6" s="6">
        <f t="shared" si="20"/>
        <v>40.2</v>
      </c>
      <c r="BP6" s="10">
        <f t="shared" si="21"/>
        <v>15</v>
      </c>
      <c r="BQ6" s="3">
        <f t="shared" si="22"/>
        <v>0</v>
      </c>
      <c r="BR6" s="36">
        <f t="shared" si="23"/>
        <v>55.2</v>
      </c>
      <c r="BS6" s="54">
        <f t="shared" si="24"/>
        <v>81.1231884057971</v>
      </c>
      <c r="BT6" s="12">
        <v>44.87</v>
      </c>
      <c r="BU6" s="2"/>
      <c r="BV6" s="2"/>
      <c r="BW6" s="3">
        <v>0</v>
      </c>
      <c r="BX6" s="3"/>
      <c r="BY6" s="3"/>
      <c r="BZ6" s="3"/>
      <c r="CA6" s="3"/>
      <c r="CB6" s="3"/>
      <c r="CC6" s="6">
        <f t="shared" si="25"/>
        <v>44.87</v>
      </c>
      <c r="CD6" s="10">
        <f t="shared" si="26"/>
        <v>0</v>
      </c>
      <c r="CE6" s="3">
        <f t="shared" si="27"/>
        <v>0</v>
      </c>
      <c r="CF6" s="11">
        <f t="shared" si="28"/>
        <v>44.87</v>
      </c>
      <c r="CG6" s="54">
        <f t="shared" si="29"/>
        <v>81.7249832850457</v>
      </c>
      <c r="CH6" s="12"/>
      <c r="CI6" s="2"/>
      <c r="CJ6" s="3"/>
      <c r="CK6" s="3"/>
      <c r="CL6" s="3"/>
      <c r="CM6" s="3"/>
      <c r="CN6" s="3"/>
      <c r="CO6" s="6">
        <f t="shared" si="30"/>
        <v>0</v>
      </c>
      <c r="CP6" s="10">
        <f t="shared" si="31"/>
        <v>0</v>
      </c>
      <c r="CQ6" s="3">
        <f t="shared" si="32"/>
        <v>0</v>
      </c>
      <c r="CR6" s="11">
        <f t="shared" si="33"/>
        <v>0</v>
      </c>
      <c r="CS6" s="12"/>
      <c r="CT6" s="2"/>
      <c r="CU6" s="3"/>
      <c r="CV6" s="3"/>
      <c r="CW6" s="3"/>
      <c r="CX6" s="3"/>
      <c r="CY6" s="3"/>
      <c r="CZ6" s="6">
        <f t="shared" si="34"/>
        <v>0</v>
      </c>
      <c r="DA6" s="10">
        <f t="shared" si="35"/>
        <v>0</v>
      </c>
      <c r="DB6" s="3">
        <f t="shared" si="36"/>
        <v>0</v>
      </c>
      <c r="DC6" s="11">
        <f t="shared" si="37"/>
        <v>0</v>
      </c>
      <c r="DD6" s="12"/>
      <c r="DE6" s="2"/>
      <c r="DF6" s="3"/>
      <c r="DG6" s="3"/>
      <c r="DH6" s="3"/>
      <c r="DI6" s="3"/>
      <c r="DJ6" s="3"/>
      <c r="DK6" s="6">
        <f t="shared" si="38"/>
        <v>0</v>
      </c>
      <c r="DL6" s="10">
        <f t="shared" si="39"/>
        <v>0</v>
      </c>
      <c r="DM6" s="3">
        <f t="shared" si="40"/>
        <v>0</v>
      </c>
      <c r="DN6" s="11">
        <f t="shared" si="41"/>
        <v>0</v>
      </c>
    </row>
    <row r="7" spans="1:118" ht="15">
      <c r="A7" s="14">
        <v>3</v>
      </c>
      <c r="B7" s="14">
        <v>3</v>
      </c>
      <c r="C7" s="32" t="s">
        <v>59</v>
      </c>
      <c r="D7" s="31" t="s">
        <v>58</v>
      </c>
      <c r="E7" s="9" t="s">
        <v>49</v>
      </c>
      <c r="F7" s="55">
        <f t="shared" si="0"/>
        <v>240.32177472582777</v>
      </c>
      <c r="G7" s="61">
        <f t="shared" si="1"/>
        <v>244.28</v>
      </c>
      <c r="H7" s="22">
        <f t="shared" si="2"/>
        <v>213.28</v>
      </c>
      <c r="I7" s="7">
        <f t="shared" si="3"/>
        <v>0</v>
      </c>
      <c r="J7" s="26">
        <f t="shared" si="4"/>
        <v>31</v>
      </c>
      <c r="K7" s="12">
        <v>45.95</v>
      </c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13"/>
      <c r="X7" s="6">
        <f t="shared" si="5"/>
        <v>45.95</v>
      </c>
      <c r="Y7" s="10">
        <f t="shared" si="6"/>
        <v>0</v>
      </c>
      <c r="Z7" s="3">
        <f t="shared" si="7"/>
        <v>0</v>
      </c>
      <c r="AA7" s="11">
        <f t="shared" si="8"/>
        <v>45.95</v>
      </c>
      <c r="AB7" s="54">
        <f t="shared" si="9"/>
        <v>67.05114254624591</v>
      </c>
      <c r="AC7" s="12">
        <v>17.63</v>
      </c>
      <c r="AD7" s="2">
        <v>9.4</v>
      </c>
      <c r="AE7" s="2"/>
      <c r="AF7" s="2"/>
      <c r="AG7" s="3">
        <v>15</v>
      </c>
      <c r="AH7" s="3"/>
      <c r="AI7" s="3"/>
      <c r="AJ7" s="3"/>
      <c r="AK7" s="3"/>
      <c r="AL7" s="3"/>
      <c r="AM7" s="6">
        <f t="shared" si="10"/>
        <v>27.03</v>
      </c>
      <c r="AN7" s="10">
        <f t="shared" si="11"/>
        <v>15</v>
      </c>
      <c r="AO7" s="3">
        <f t="shared" si="12"/>
        <v>0</v>
      </c>
      <c r="AP7" s="11">
        <f t="shared" si="13"/>
        <v>42.03</v>
      </c>
      <c r="AQ7" s="54">
        <f t="shared" si="14"/>
        <v>52.46252676659529</v>
      </c>
      <c r="AR7" s="12">
        <v>30.22</v>
      </c>
      <c r="AS7" s="2">
        <v>17.35</v>
      </c>
      <c r="AT7" s="2"/>
      <c r="AU7" s="3">
        <v>0</v>
      </c>
      <c r="AV7" s="3"/>
      <c r="AW7" s="3"/>
      <c r="AX7" s="3"/>
      <c r="AY7" s="3"/>
      <c r="AZ7" s="3"/>
      <c r="BA7" s="6">
        <f t="shared" si="15"/>
        <v>47.57</v>
      </c>
      <c r="BB7" s="10">
        <f t="shared" si="16"/>
        <v>0</v>
      </c>
      <c r="BC7" s="3">
        <f t="shared" si="17"/>
        <v>0</v>
      </c>
      <c r="BD7" s="11">
        <f t="shared" si="18"/>
        <v>47.57</v>
      </c>
      <c r="BE7" s="54">
        <f t="shared" si="19"/>
        <v>47.97141055286945</v>
      </c>
      <c r="BF7" s="12">
        <v>45.48</v>
      </c>
      <c r="BG7" s="2"/>
      <c r="BH7" s="2"/>
      <c r="BI7" s="3">
        <v>16</v>
      </c>
      <c r="BJ7" s="3"/>
      <c r="BK7" s="3"/>
      <c r="BL7" s="3"/>
      <c r="BM7" s="3"/>
      <c r="BN7" s="3"/>
      <c r="BO7" s="6">
        <f t="shared" si="20"/>
        <v>45.48</v>
      </c>
      <c r="BP7" s="10">
        <f t="shared" si="21"/>
        <v>16</v>
      </c>
      <c r="BQ7" s="3">
        <f t="shared" si="22"/>
        <v>0</v>
      </c>
      <c r="BR7" s="11">
        <f t="shared" si="23"/>
        <v>61.48</v>
      </c>
      <c r="BS7" s="54">
        <f t="shared" si="24"/>
        <v>72.8366948601171</v>
      </c>
      <c r="BT7" s="12">
        <v>47.25</v>
      </c>
      <c r="BU7" s="2"/>
      <c r="BV7" s="2"/>
      <c r="BW7" s="3">
        <v>0</v>
      </c>
      <c r="BX7" s="3"/>
      <c r="BY7" s="3"/>
      <c r="BZ7" s="3"/>
      <c r="CA7" s="3"/>
      <c r="CB7" s="3"/>
      <c r="CC7" s="6">
        <f t="shared" si="25"/>
        <v>47.25</v>
      </c>
      <c r="CD7" s="10">
        <f t="shared" si="26"/>
        <v>0</v>
      </c>
      <c r="CE7" s="3">
        <f t="shared" si="27"/>
        <v>0</v>
      </c>
      <c r="CF7" s="11">
        <f t="shared" si="28"/>
        <v>47.25</v>
      </c>
      <c r="CG7" s="54">
        <f t="shared" si="29"/>
        <v>77.60846560846562</v>
      </c>
      <c r="CH7" s="12"/>
      <c r="CI7" s="2"/>
      <c r="CJ7" s="3"/>
      <c r="CK7" s="3"/>
      <c r="CL7" s="3"/>
      <c r="CM7" s="3"/>
      <c r="CN7" s="3"/>
      <c r="CO7" s="6">
        <f t="shared" si="30"/>
        <v>0</v>
      </c>
      <c r="CP7" s="10">
        <f t="shared" si="31"/>
        <v>0</v>
      </c>
      <c r="CQ7" s="3">
        <f t="shared" si="32"/>
        <v>0</v>
      </c>
      <c r="CR7" s="11">
        <f t="shared" si="33"/>
        <v>0</v>
      </c>
      <c r="CS7" s="12"/>
      <c r="CT7" s="2"/>
      <c r="CU7" s="3"/>
      <c r="CV7" s="3"/>
      <c r="CW7" s="3"/>
      <c r="CX7" s="3"/>
      <c r="CY7" s="3"/>
      <c r="CZ7" s="6">
        <f t="shared" si="34"/>
        <v>0</v>
      </c>
      <c r="DA7" s="10">
        <f t="shared" si="35"/>
        <v>0</v>
      </c>
      <c r="DB7" s="3">
        <f t="shared" si="36"/>
        <v>0</v>
      </c>
      <c r="DC7" s="11">
        <f t="shared" si="37"/>
        <v>0</v>
      </c>
      <c r="DD7" s="12"/>
      <c r="DE7" s="2"/>
      <c r="DF7" s="3"/>
      <c r="DG7" s="3"/>
      <c r="DH7" s="3"/>
      <c r="DI7" s="3"/>
      <c r="DJ7" s="3"/>
      <c r="DK7" s="6">
        <f t="shared" si="38"/>
        <v>0</v>
      </c>
      <c r="DL7" s="10">
        <f t="shared" si="39"/>
        <v>0</v>
      </c>
      <c r="DM7" s="3">
        <f t="shared" si="40"/>
        <v>0</v>
      </c>
      <c r="DN7" s="11">
        <f t="shared" si="41"/>
        <v>0</v>
      </c>
    </row>
    <row r="8" spans="1:118" ht="15">
      <c r="A8" s="14">
        <v>4</v>
      </c>
      <c r="B8" s="14">
        <v>4</v>
      </c>
      <c r="C8" s="8" t="s">
        <v>37</v>
      </c>
      <c r="D8" s="59" t="s">
        <v>57</v>
      </c>
      <c r="E8" s="9" t="s">
        <v>49</v>
      </c>
      <c r="F8" s="55">
        <f t="shared" si="0"/>
        <v>227.6924142250293</v>
      </c>
      <c r="G8" s="61">
        <f t="shared" si="1"/>
        <v>263.59000000000003</v>
      </c>
      <c r="H8" s="22">
        <f t="shared" si="2"/>
        <v>219.59</v>
      </c>
      <c r="I8" s="7">
        <f t="shared" si="3"/>
        <v>0</v>
      </c>
      <c r="J8" s="26">
        <f t="shared" si="4"/>
        <v>44</v>
      </c>
      <c r="K8" s="12">
        <v>49.97</v>
      </c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13"/>
      <c r="X8" s="6">
        <f t="shared" si="5"/>
        <v>49.97</v>
      </c>
      <c r="Y8" s="10">
        <f t="shared" si="6"/>
        <v>0</v>
      </c>
      <c r="Z8" s="3">
        <f t="shared" si="7"/>
        <v>0</v>
      </c>
      <c r="AA8" s="11">
        <f t="shared" si="8"/>
        <v>49.97</v>
      </c>
      <c r="AB8" s="54">
        <f t="shared" si="9"/>
        <v>61.656994196517914</v>
      </c>
      <c r="AC8" s="12">
        <v>11.56</v>
      </c>
      <c r="AD8" s="2">
        <v>6.57</v>
      </c>
      <c r="AE8" s="2"/>
      <c r="AF8" s="2"/>
      <c r="AG8" s="3">
        <v>27</v>
      </c>
      <c r="AH8" s="3"/>
      <c r="AI8" s="3"/>
      <c r="AJ8" s="3"/>
      <c r="AK8" s="3"/>
      <c r="AL8" s="3"/>
      <c r="AM8" s="6">
        <f t="shared" si="10"/>
        <v>18.130000000000003</v>
      </c>
      <c r="AN8" s="10">
        <f t="shared" si="11"/>
        <v>27</v>
      </c>
      <c r="AO8" s="3">
        <f t="shared" si="12"/>
        <v>0</v>
      </c>
      <c r="AP8" s="11">
        <f t="shared" si="13"/>
        <v>45.13</v>
      </c>
      <c r="AQ8" s="54">
        <f t="shared" si="14"/>
        <v>48.85885220474185</v>
      </c>
      <c r="AR8" s="12">
        <v>30.09</v>
      </c>
      <c r="AS8" s="2">
        <v>27.31</v>
      </c>
      <c r="AT8" s="2"/>
      <c r="AU8" s="3">
        <v>0</v>
      </c>
      <c r="AV8" s="3"/>
      <c r="AW8" s="3"/>
      <c r="AX8" s="3"/>
      <c r="AY8" s="3"/>
      <c r="AZ8" s="3"/>
      <c r="BA8" s="6">
        <f t="shared" si="15"/>
        <v>57.4</v>
      </c>
      <c r="BB8" s="10">
        <f t="shared" si="16"/>
        <v>0</v>
      </c>
      <c r="BC8" s="3">
        <f t="shared" si="17"/>
        <v>0</v>
      </c>
      <c r="BD8" s="11">
        <f t="shared" si="18"/>
        <v>57.4</v>
      </c>
      <c r="BE8" s="54">
        <f t="shared" si="19"/>
        <v>39.75609756097561</v>
      </c>
      <c r="BF8" s="12">
        <v>40.84</v>
      </c>
      <c r="BG8" s="2"/>
      <c r="BH8" s="2"/>
      <c r="BI8" s="3">
        <v>17</v>
      </c>
      <c r="BJ8" s="3"/>
      <c r="BK8" s="3"/>
      <c r="BL8" s="3"/>
      <c r="BM8" s="3"/>
      <c r="BN8" s="3"/>
      <c r="BO8" s="6">
        <f t="shared" si="20"/>
        <v>40.84</v>
      </c>
      <c r="BP8" s="10">
        <f t="shared" si="21"/>
        <v>17</v>
      </c>
      <c r="BQ8" s="3">
        <f t="shared" si="22"/>
        <v>0</v>
      </c>
      <c r="BR8" s="11">
        <f t="shared" si="23"/>
        <v>57.84</v>
      </c>
      <c r="BS8" s="54">
        <f t="shared" si="24"/>
        <v>77.42047026279391</v>
      </c>
      <c r="BT8" s="12">
        <v>53.25</v>
      </c>
      <c r="BU8" s="2"/>
      <c r="BV8" s="2"/>
      <c r="BW8" s="3">
        <v>0</v>
      </c>
      <c r="BX8" s="3"/>
      <c r="BY8" s="3"/>
      <c r="BZ8" s="3"/>
      <c r="CA8" s="3"/>
      <c r="CB8" s="3"/>
      <c r="CC8" s="6">
        <f t="shared" si="25"/>
        <v>53.25</v>
      </c>
      <c r="CD8" s="10">
        <f t="shared" si="26"/>
        <v>0</v>
      </c>
      <c r="CE8" s="3">
        <f t="shared" si="27"/>
        <v>0</v>
      </c>
      <c r="CF8" s="11">
        <f t="shared" si="28"/>
        <v>53.25</v>
      </c>
      <c r="CG8" s="54">
        <f t="shared" si="29"/>
        <v>68.86384976525822</v>
      </c>
      <c r="CH8" s="12"/>
      <c r="CI8" s="2"/>
      <c r="CJ8" s="3"/>
      <c r="CK8" s="3"/>
      <c r="CL8" s="3"/>
      <c r="CM8" s="3"/>
      <c r="CN8" s="3"/>
      <c r="CO8" s="6">
        <f t="shared" si="30"/>
        <v>0</v>
      </c>
      <c r="CP8" s="10">
        <f t="shared" si="31"/>
        <v>0</v>
      </c>
      <c r="CQ8" s="3">
        <f t="shared" si="32"/>
        <v>0</v>
      </c>
      <c r="CR8" s="11">
        <f t="shared" si="33"/>
        <v>0</v>
      </c>
      <c r="CS8" s="12"/>
      <c r="CT8" s="2"/>
      <c r="CU8" s="3"/>
      <c r="CV8" s="3"/>
      <c r="CW8" s="3"/>
      <c r="CX8" s="3"/>
      <c r="CY8" s="3"/>
      <c r="CZ8" s="6">
        <f t="shared" si="34"/>
        <v>0</v>
      </c>
      <c r="DA8" s="10">
        <f t="shared" si="35"/>
        <v>0</v>
      </c>
      <c r="DB8" s="3">
        <f t="shared" si="36"/>
        <v>0</v>
      </c>
      <c r="DC8" s="11">
        <f t="shared" si="37"/>
        <v>0</v>
      </c>
      <c r="DD8" s="12"/>
      <c r="DE8" s="2"/>
      <c r="DF8" s="3"/>
      <c r="DG8" s="3"/>
      <c r="DH8" s="3"/>
      <c r="DI8" s="3"/>
      <c r="DJ8" s="3"/>
      <c r="DK8" s="6">
        <f t="shared" si="38"/>
        <v>0</v>
      </c>
      <c r="DL8" s="10">
        <f t="shared" si="39"/>
        <v>0</v>
      </c>
      <c r="DM8" s="3">
        <f t="shared" si="40"/>
        <v>0</v>
      </c>
      <c r="DN8" s="11">
        <f t="shared" si="41"/>
        <v>0</v>
      </c>
    </row>
    <row r="9" spans="1:118" ht="15">
      <c r="A9" s="14">
        <v>5</v>
      </c>
      <c r="B9" s="14">
        <v>5</v>
      </c>
      <c r="C9" s="32" t="s">
        <v>51</v>
      </c>
      <c r="D9" s="60" t="s">
        <v>58</v>
      </c>
      <c r="E9" s="9" t="s">
        <v>49</v>
      </c>
      <c r="F9" s="55">
        <f t="shared" si="0"/>
        <v>227.14886909237205</v>
      </c>
      <c r="G9" s="61">
        <f t="shared" si="1"/>
        <v>248.59000000000003</v>
      </c>
      <c r="H9" s="22">
        <f t="shared" si="2"/>
        <v>177.59000000000003</v>
      </c>
      <c r="I9" s="7">
        <f t="shared" si="3"/>
        <v>0</v>
      </c>
      <c r="J9" s="26">
        <f t="shared" si="4"/>
        <v>71</v>
      </c>
      <c r="K9" s="12">
        <v>48.46</v>
      </c>
      <c r="L9" s="2"/>
      <c r="M9" s="2"/>
      <c r="N9" s="2"/>
      <c r="O9" s="2"/>
      <c r="P9" s="38"/>
      <c r="Q9" s="2"/>
      <c r="R9" s="3"/>
      <c r="S9" s="3"/>
      <c r="T9" s="3"/>
      <c r="U9" s="3"/>
      <c r="V9" s="3"/>
      <c r="W9" s="13"/>
      <c r="X9" s="6">
        <f t="shared" si="5"/>
        <v>48.46</v>
      </c>
      <c r="Y9" s="10">
        <f t="shared" si="6"/>
        <v>0</v>
      </c>
      <c r="Z9" s="3">
        <f t="shared" si="7"/>
        <v>0</v>
      </c>
      <c r="AA9" s="11">
        <f t="shared" si="8"/>
        <v>48.46</v>
      </c>
      <c r="AB9" s="54">
        <f t="shared" si="9"/>
        <v>63.578208832026405</v>
      </c>
      <c r="AC9" s="12">
        <v>14.18</v>
      </c>
      <c r="AD9" s="2">
        <v>5.19</v>
      </c>
      <c r="AE9" s="2"/>
      <c r="AF9" s="2"/>
      <c r="AG9" s="3">
        <v>38</v>
      </c>
      <c r="AH9" s="3"/>
      <c r="AI9" s="3"/>
      <c r="AJ9" s="3"/>
      <c r="AK9" s="3"/>
      <c r="AL9" s="3"/>
      <c r="AM9" s="6">
        <f t="shared" si="10"/>
        <v>19.37</v>
      </c>
      <c r="AN9" s="10">
        <f t="shared" si="11"/>
        <v>38</v>
      </c>
      <c r="AO9" s="3">
        <f t="shared" si="12"/>
        <v>0</v>
      </c>
      <c r="AP9" s="36">
        <f t="shared" si="13"/>
        <v>57.370000000000005</v>
      </c>
      <c r="AQ9" s="54">
        <f t="shared" si="14"/>
        <v>38.434721980128984</v>
      </c>
      <c r="AR9" s="12">
        <v>23.76</v>
      </c>
      <c r="AS9" s="2">
        <v>15.49</v>
      </c>
      <c r="AT9" s="2"/>
      <c r="AU9" s="3">
        <v>0</v>
      </c>
      <c r="AV9" s="3"/>
      <c r="AW9" s="3"/>
      <c r="AX9" s="3"/>
      <c r="AY9" s="3"/>
      <c r="AZ9" s="3"/>
      <c r="BA9" s="6">
        <f t="shared" si="15"/>
        <v>39.25</v>
      </c>
      <c r="BB9" s="10">
        <f t="shared" si="16"/>
        <v>0</v>
      </c>
      <c r="BC9" s="3">
        <f t="shared" si="17"/>
        <v>0</v>
      </c>
      <c r="BD9" s="36">
        <f t="shared" si="18"/>
        <v>39.25</v>
      </c>
      <c r="BE9" s="54">
        <f t="shared" si="19"/>
        <v>58.140127388535035</v>
      </c>
      <c r="BF9" s="12">
        <v>33.84</v>
      </c>
      <c r="BG9" s="2"/>
      <c r="BH9" s="2"/>
      <c r="BI9" s="3">
        <v>33</v>
      </c>
      <c r="BJ9" s="3"/>
      <c r="BK9" s="3"/>
      <c r="BL9" s="3"/>
      <c r="BM9" s="3"/>
      <c r="BN9" s="3"/>
      <c r="BO9" s="6">
        <f t="shared" si="20"/>
        <v>33.84</v>
      </c>
      <c r="BP9" s="10">
        <f t="shared" si="21"/>
        <v>33</v>
      </c>
      <c r="BQ9" s="3">
        <f t="shared" si="22"/>
        <v>0</v>
      </c>
      <c r="BR9" s="36">
        <f t="shared" si="23"/>
        <v>66.84</v>
      </c>
      <c r="BS9" s="54">
        <f t="shared" si="24"/>
        <v>66.99581089168163</v>
      </c>
      <c r="BT9" s="12">
        <v>36.67</v>
      </c>
      <c r="BU9" s="2"/>
      <c r="BV9" s="2"/>
      <c r="BW9" s="3">
        <v>0</v>
      </c>
      <c r="BX9" s="3"/>
      <c r="BY9" s="3"/>
      <c r="BZ9" s="3"/>
      <c r="CA9" s="3"/>
      <c r="CB9" s="3"/>
      <c r="CC9" s="6">
        <f t="shared" si="25"/>
        <v>36.67</v>
      </c>
      <c r="CD9" s="10">
        <f t="shared" si="26"/>
        <v>0</v>
      </c>
      <c r="CE9" s="3">
        <f t="shared" si="27"/>
        <v>0</v>
      </c>
      <c r="CF9" s="11">
        <f t="shared" si="28"/>
        <v>36.67</v>
      </c>
      <c r="CG9" s="54">
        <f t="shared" si="29"/>
        <v>100</v>
      </c>
      <c r="CH9" s="12"/>
      <c r="CI9" s="2"/>
      <c r="CJ9" s="3"/>
      <c r="CK9" s="3"/>
      <c r="CL9" s="3"/>
      <c r="CM9" s="3"/>
      <c r="CN9" s="3"/>
      <c r="CO9" s="6">
        <f t="shared" si="30"/>
        <v>0</v>
      </c>
      <c r="CP9" s="10">
        <f t="shared" si="31"/>
        <v>0</v>
      </c>
      <c r="CQ9" s="3">
        <f t="shared" si="32"/>
        <v>0</v>
      </c>
      <c r="CR9" s="11">
        <f t="shared" si="33"/>
        <v>0</v>
      </c>
      <c r="CS9" s="12"/>
      <c r="CT9" s="2"/>
      <c r="CU9" s="3"/>
      <c r="CV9" s="3"/>
      <c r="CW9" s="3"/>
      <c r="CX9" s="3"/>
      <c r="CY9" s="3"/>
      <c r="CZ9" s="6">
        <f t="shared" si="34"/>
        <v>0</v>
      </c>
      <c r="DA9" s="10">
        <f t="shared" si="35"/>
        <v>0</v>
      </c>
      <c r="DB9" s="3">
        <f t="shared" si="36"/>
        <v>0</v>
      </c>
      <c r="DC9" s="11">
        <f t="shared" si="37"/>
        <v>0</v>
      </c>
      <c r="DD9" s="12"/>
      <c r="DE9" s="2"/>
      <c r="DF9" s="3"/>
      <c r="DG9" s="3"/>
      <c r="DH9" s="3"/>
      <c r="DI9" s="3"/>
      <c r="DJ9" s="3"/>
      <c r="DK9" s="6">
        <f t="shared" si="38"/>
        <v>0</v>
      </c>
      <c r="DL9" s="10">
        <f t="shared" si="39"/>
        <v>0</v>
      </c>
      <c r="DM9" s="3">
        <f t="shared" si="40"/>
        <v>0</v>
      </c>
      <c r="DN9" s="11">
        <f t="shared" si="41"/>
        <v>0</v>
      </c>
    </row>
    <row r="10" spans="1:118" ht="15">
      <c r="A10" s="14">
        <v>6</v>
      </c>
      <c r="B10" s="14">
        <v>6</v>
      </c>
      <c r="C10" s="32" t="s">
        <v>52</v>
      </c>
      <c r="D10" s="31" t="s">
        <v>63</v>
      </c>
      <c r="E10" s="9" t="s">
        <v>49</v>
      </c>
      <c r="F10" s="55">
        <f t="shared" si="0"/>
        <v>203.27926308563713</v>
      </c>
      <c r="G10" s="61">
        <f t="shared" si="1"/>
        <v>323.6</v>
      </c>
      <c r="H10" s="22">
        <f t="shared" si="2"/>
        <v>229.6</v>
      </c>
      <c r="I10" s="7">
        <f t="shared" si="3"/>
        <v>0</v>
      </c>
      <c r="J10" s="26">
        <f t="shared" si="4"/>
        <v>94</v>
      </c>
      <c r="K10" s="12">
        <v>56.24</v>
      </c>
      <c r="L10" s="2"/>
      <c r="M10" s="2"/>
      <c r="N10" s="2"/>
      <c r="O10" s="2"/>
      <c r="P10" s="2"/>
      <c r="Q10" s="2"/>
      <c r="R10" s="3">
        <v>40</v>
      </c>
      <c r="S10" s="3"/>
      <c r="T10" s="3"/>
      <c r="U10" s="3"/>
      <c r="V10" s="3"/>
      <c r="W10" s="13"/>
      <c r="X10" s="6">
        <f t="shared" si="5"/>
        <v>56.24</v>
      </c>
      <c r="Y10" s="10">
        <f t="shared" si="6"/>
        <v>40</v>
      </c>
      <c r="Z10" s="3">
        <f t="shared" si="7"/>
        <v>0</v>
      </c>
      <c r="AA10" s="11">
        <f t="shared" si="8"/>
        <v>96.24000000000001</v>
      </c>
      <c r="AB10" s="54">
        <f t="shared" si="9"/>
        <v>32.01371571072319</v>
      </c>
      <c r="AC10" s="12">
        <v>16.61</v>
      </c>
      <c r="AD10" s="2">
        <v>5.84</v>
      </c>
      <c r="AE10" s="2"/>
      <c r="AF10" s="2"/>
      <c r="AG10" s="3">
        <v>16</v>
      </c>
      <c r="AH10" s="3"/>
      <c r="AI10" s="3"/>
      <c r="AJ10" s="3"/>
      <c r="AK10" s="3"/>
      <c r="AL10" s="3"/>
      <c r="AM10" s="6">
        <f t="shared" si="10"/>
        <v>22.45</v>
      </c>
      <c r="AN10" s="10">
        <f t="shared" si="11"/>
        <v>16</v>
      </c>
      <c r="AO10" s="3">
        <f t="shared" si="12"/>
        <v>0</v>
      </c>
      <c r="AP10" s="11">
        <f t="shared" si="13"/>
        <v>38.45</v>
      </c>
      <c r="AQ10" s="54">
        <f t="shared" si="14"/>
        <v>57.34720416124838</v>
      </c>
      <c r="AR10" s="12">
        <v>28.49</v>
      </c>
      <c r="AS10" s="2">
        <v>28.25</v>
      </c>
      <c r="AT10" s="2"/>
      <c r="AU10" s="3">
        <v>0</v>
      </c>
      <c r="AV10" s="3"/>
      <c r="AW10" s="3"/>
      <c r="AX10" s="3"/>
      <c r="AY10" s="3"/>
      <c r="AZ10" s="3"/>
      <c r="BA10" s="6">
        <f t="shared" si="15"/>
        <v>56.739999999999995</v>
      </c>
      <c r="BB10" s="10">
        <f t="shared" si="16"/>
        <v>0</v>
      </c>
      <c r="BC10" s="3">
        <f t="shared" si="17"/>
        <v>0</v>
      </c>
      <c r="BD10" s="36">
        <f t="shared" si="18"/>
        <v>56.739999999999995</v>
      </c>
      <c r="BE10" s="54">
        <f t="shared" si="19"/>
        <v>40.218540712019745</v>
      </c>
      <c r="BF10" s="12">
        <v>32.76</v>
      </c>
      <c r="BG10" s="2"/>
      <c r="BH10" s="2"/>
      <c r="BI10" s="3">
        <v>28</v>
      </c>
      <c r="BJ10" s="3"/>
      <c r="BK10" s="3"/>
      <c r="BL10" s="3"/>
      <c r="BM10" s="3"/>
      <c r="BN10" s="3"/>
      <c r="BO10" s="6">
        <f t="shared" si="20"/>
        <v>32.76</v>
      </c>
      <c r="BP10" s="10">
        <f t="shared" si="21"/>
        <v>28</v>
      </c>
      <c r="BQ10" s="3">
        <f t="shared" si="22"/>
        <v>0</v>
      </c>
      <c r="BR10" s="36">
        <f t="shared" si="23"/>
        <v>60.76</v>
      </c>
      <c r="BS10" s="54">
        <f t="shared" si="24"/>
        <v>73.69980250164583</v>
      </c>
      <c r="BT10" s="12">
        <v>61.41</v>
      </c>
      <c r="BU10" s="2"/>
      <c r="BV10" s="2"/>
      <c r="BW10" s="3">
        <v>10</v>
      </c>
      <c r="BX10" s="3"/>
      <c r="BY10" s="3"/>
      <c r="BZ10" s="3"/>
      <c r="CA10" s="3"/>
      <c r="CB10" s="3"/>
      <c r="CC10" s="6">
        <f t="shared" si="25"/>
        <v>61.41</v>
      </c>
      <c r="CD10" s="10">
        <f t="shared" si="26"/>
        <v>10</v>
      </c>
      <c r="CE10" s="3">
        <f t="shared" si="27"/>
        <v>0</v>
      </c>
      <c r="CF10" s="11">
        <f t="shared" si="28"/>
        <v>71.41</v>
      </c>
      <c r="CG10" s="54">
        <f t="shared" si="29"/>
        <v>51.35135135135136</v>
      </c>
      <c r="CH10" s="12"/>
      <c r="CI10" s="2"/>
      <c r="CJ10" s="3"/>
      <c r="CK10" s="3"/>
      <c r="CL10" s="3"/>
      <c r="CM10" s="3"/>
      <c r="CN10" s="3"/>
      <c r="CO10" s="6">
        <f t="shared" si="30"/>
        <v>0</v>
      </c>
      <c r="CP10" s="10">
        <f t="shared" si="31"/>
        <v>0</v>
      </c>
      <c r="CQ10" s="3">
        <f t="shared" si="32"/>
        <v>0</v>
      </c>
      <c r="CR10" s="11">
        <f t="shared" si="33"/>
        <v>0</v>
      </c>
      <c r="CS10" s="12"/>
      <c r="CT10" s="2"/>
      <c r="CU10" s="3"/>
      <c r="CV10" s="3"/>
      <c r="CW10" s="3"/>
      <c r="CX10" s="3"/>
      <c r="CY10" s="3"/>
      <c r="CZ10" s="6">
        <f t="shared" si="34"/>
        <v>0</v>
      </c>
      <c r="DA10" s="10">
        <f t="shared" si="35"/>
        <v>0</v>
      </c>
      <c r="DB10" s="3">
        <f t="shared" si="36"/>
        <v>0</v>
      </c>
      <c r="DC10" s="11">
        <f t="shared" si="37"/>
        <v>0</v>
      </c>
      <c r="DD10" s="12"/>
      <c r="DE10" s="2"/>
      <c r="DF10" s="3"/>
      <c r="DG10" s="3"/>
      <c r="DH10" s="3"/>
      <c r="DI10" s="3"/>
      <c r="DJ10" s="3"/>
      <c r="DK10" s="6">
        <f t="shared" si="38"/>
        <v>0</v>
      </c>
      <c r="DL10" s="10">
        <f t="shared" si="39"/>
        <v>0</v>
      </c>
      <c r="DM10" s="3">
        <f t="shared" si="40"/>
        <v>0</v>
      </c>
      <c r="DN10" s="11">
        <f t="shared" si="41"/>
        <v>0</v>
      </c>
    </row>
    <row r="11" spans="1:118" ht="15">
      <c r="A11" s="14">
        <v>7</v>
      </c>
      <c r="B11" s="14">
        <v>7</v>
      </c>
      <c r="C11" s="8" t="s">
        <v>35</v>
      </c>
      <c r="D11" s="9" t="s">
        <v>57</v>
      </c>
      <c r="E11" s="9" t="s">
        <v>49</v>
      </c>
      <c r="F11" s="55">
        <f t="shared" si="0"/>
        <v>177.73774316822667</v>
      </c>
      <c r="G11" s="61">
        <f t="shared" si="1"/>
        <v>464.83000000000004</v>
      </c>
      <c r="H11" s="22">
        <f t="shared" si="2"/>
        <v>280.83000000000004</v>
      </c>
      <c r="I11" s="7">
        <f t="shared" si="3"/>
        <v>0</v>
      </c>
      <c r="J11" s="26">
        <f t="shared" si="4"/>
        <v>184</v>
      </c>
      <c r="K11" s="12">
        <v>127.67</v>
      </c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13"/>
      <c r="X11" s="6">
        <f t="shared" si="5"/>
        <v>127.67</v>
      </c>
      <c r="Y11" s="10">
        <f t="shared" si="6"/>
        <v>0</v>
      </c>
      <c r="Z11" s="3">
        <f t="shared" si="7"/>
        <v>0</v>
      </c>
      <c r="AA11" s="36">
        <f t="shared" si="8"/>
        <v>127.67</v>
      </c>
      <c r="AB11" s="54">
        <f t="shared" si="9"/>
        <v>24.132529176783894</v>
      </c>
      <c r="AC11" s="37">
        <v>19.67</v>
      </c>
      <c r="AD11" s="2">
        <v>4.55</v>
      </c>
      <c r="AE11" s="2"/>
      <c r="AF11" s="2"/>
      <c r="AG11" s="3">
        <v>14</v>
      </c>
      <c r="AH11" s="3"/>
      <c r="AI11" s="3"/>
      <c r="AJ11" s="3"/>
      <c r="AK11" s="3"/>
      <c r="AL11" s="3"/>
      <c r="AM11" s="6">
        <f t="shared" si="10"/>
        <v>24.220000000000002</v>
      </c>
      <c r="AN11" s="10">
        <f t="shared" si="11"/>
        <v>14</v>
      </c>
      <c r="AO11" s="3">
        <f t="shared" si="12"/>
        <v>0</v>
      </c>
      <c r="AP11" s="36">
        <f t="shared" si="13"/>
        <v>38.22</v>
      </c>
      <c r="AQ11" s="54">
        <f t="shared" si="14"/>
        <v>57.6923076923077</v>
      </c>
      <c r="AR11" s="12">
        <v>36.25</v>
      </c>
      <c r="AS11" s="2">
        <v>17.71</v>
      </c>
      <c r="AT11" s="2"/>
      <c r="AU11" s="3">
        <v>0</v>
      </c>
      <c r="AV11" s="3"/>
      <c r="AW11" s="3"/>
      <c r="AX11" s="3"/>
      <c r="AY11" s="3"/>
      <c r="AZ11" s="3"/>
      <c r="BA11" s="6">
        <f t="shared" si="15"/>
        <v>53.96</v>
      </c>
      <c r="BB11" s="10">
        <f t="shared" si="16"/>
        <v>0</v>
      </c>
      <c r="BC11" s="3">
        <f t="shared" si="17"/>
        <v>0</v>
      </c>
      <c r="BD11" s="36">
        <f t="shared" si="18"/>
        <v>53.96</v>
      </c>
      <c r="BE11" s="54">
        <f t="shared" si="19"/>
        <v>42.29058561897702</v>
      </c>
      <c r="BF11" s="12">
        <v>23.51</v>
      </c>
      <c r="BG11" s="2"/>
      <c r="BH11" s="2"/>
      <c r="BI11" s="3">
        <v>60</v>
      </c>
      <c r="BJ11" s="3"/>
      <c r="BK11" s="3"/>
      <c r="BL11" s="3"/>
      <c r="BM11" s="3"/>
      <c r="BN11" s="3"/>
      <c r="BO11" s="6">
        <f t="shared" si="20"/>
        <v>23.51</v>
      </c>
      <c r="BP11" s="10">
        <f t="shared" si="21"/>
        <v>60</v>
      </c>
      <c r="BQ11" s="3">
        <f t="shared" si="22"/>
        <v>0</v>
      </c>
      <c r="BR11" s="36">
        <f t="shared" si="23"/>
        <v>83.51</v>
      </c>
      <c r="BS11" s="54">
        <f t="shared" si="24"/>
        <v>53.62232068015806</v>
      </c>
      <c r="BT11" s="12">
        <v>51.47</v>
      </c>
      <c r="BU11" s="2"/>
      <c r="BV11" s="2"/>
      <c r="BW11" s="3">
        <v>110</v>
      </c>
      <c r="BX11" s="3"/>
      <c r="BY11" s="3"/>
      <c r="BZ11" s="3"/>
      <c r="CA11" s="3"/>
      <c r="CB11" s="3"/>
      <c r="CC11" s="6">
        <f t="shared" si="25"/>
        <v>51.47</v>
      </c>
      <c r="CD11" s="10">
        <f t="shared" si="26"/>
        <v>110</v>
      </c>
      <c r="CE11" s="3">
        <f t="shared" si="27"/>
        <v>0</v>
      </c>
      <c r="CF11" s="11">
        <f t="shared" si="28"/>
        <v>161.47</v>
      </c>
      <c r="CG11" s="57">
        <f t="shared" si="29"/>
        <v>22.710100947544436</v>
      </c>
      <c r="CH11" s="12"/>
      <c r="CI11" s="2"/>
      <c r="CJ11" s="3"/>
      <c r="CK11" s="3"/>
      <c r="CL11" s="3"/>
      <c r="CM11" s="3"/>
      <c r="CN11" s="3"/>
      <c r="CO11" s="6">
        <f t="shared" si="30"/>
        <v>0</v>
      </c>
      <c r="CP11" s="10">
        <f t="shared" si="31"/>
        <v>0</v>
      </c>
      <c r="CQ11" s="3">
        <f t="shared" si="32"/>
        <v>0</v>
      </c>
      <c r="CR11" s="11">
        <f t="shared" si="33"/>
        <v>0</v>
      </c>
      <c r="CS11" s="12"/>
      <c r="CT11" s="2"/>
      <c r="CU11" s="3"/>
      <c r="CV11" s="3"/>
      <c r="CW11" s="3"/>
      <c r="CX11" s="3"/>
      <c r="CY11" s="3"/>
      <c r="CZ11" s="6">
        <f t="shared" si="34"/>
        <v>0</v>
      </c>
      <c r="DA11" s="10">
        <f t="shared" si="35"/>
        <v>0</v>
      </c>
      <c r="DB11" s="3">
        <f t="shared" si="36"/>
        <v>0</v>
      </c>
      <c r="DC11" s="11">
        <f t="shared" si="37"/>
        <v>0</v>
      </c>
      <c r="DD11" s="12"/>
      <c r="DE11" s="2"/>
      <c r="DF11" s="3"/>
      <c r="DG11" s="3"/>
      <c r="DH11" s="3"/>
      <c r="DI11" s="3"/>
      <c r="DJ11" s="3"/>
      <c r="DK11" s="6">
        <f t="shared" si="38"/>
        <v>0</v>
      </c>
      <c r="DL11" s="10">
        <f t="shared" si="39"/>
        <v>0</v>
      </c>
      <c r="DM11" s="3">
        <f t="shared" si="40"/>
        <v>0</v>
      </c>
      <c r="DN11" s="11">
        <f t="shared" si="41"/>
        <v>0</v>
      </c>
    </row>
    <row r="12" spans="1:118" ht="15">
      <c r="A12" s="14">
        <v>8</v>
      </c>
      <c r="B12" s="14">
        <v>8</v>
      </c>
      <c r="C12" s="32" t="s">
        <v>60</v>
      </c>
      <c r="D12" s="9" t="s">
        <v>58</v>
      </c>
      <c r="E12" s="59" t="s">
        <v>49</v>
      </c>
      <c r="F12" s="55">
        <f t="shared" si="0"/>
        <v>167.34409463281503</v>
      </c>
      <c r="G12" s="61">
        <f t="shared" si="1"/>
        <v>441.15999999999997</v>
      </c>
      <c r="H12" s="22">
        <f t="shared" si="2"/>
        <v>375.15999999999997</v>
      </c>
      <c r="I12" s="7">
        <f t="shared" si="3"/>
        <v>0</v>
      </c>
      <c r="J12" s="26">
        <f t="shared" si="4"/>
        <v>66</v>
      </c>
      <c r="K12" s="12">
        <v>77.93</v>
      </c>
      <c r="L12" s="2"/>
      <c r="M12" s="2"/>
      <c r="N12" s="2"/>
      <c r="O12" s="2"/>
      <c r="P12" s="2"/>
      <c r="Q12" s="2"/>
      <c r="R12" s="3"/>
      <c r="S12" s="3"/>
      <c r="T12" s="3"/>
      <c r="U12" s="3"/>
      <c r="V12" s="3"/>
      <c r="W12" s="13"/>
      <c r="X12" s="6">
        <f t="shared" si="5"/>
        <v>77.93</v>
      </c>
      <c r="Y12" s="10">
        <f t="shared" si="6"/>
        <v>0</v>
      </c>
      <c r="Z12" s="3">
        <f t="shared" si="7"/>
        <v>0</v>
      </c>
      <c r="AA12" s="36">
        <f t="shared" si="8"/>
        <v>77.93</v>
      </c>
      <c r="AB12" s="54">
        <f t="shared" si="9"/>
        <v>39.53548055947645</v>
      </c>
      <c r="AC12" s="12">
        <v>18.57</v>
      </c>
      <c r="AD12" s="2">
        <v>6.1</v>
      </c>
      <c r="AE12" s="2"/>
      <c r="AF12" s="2"/>
      <c r="AG12" s="3">
        <v>39</v>
      </c>
      <c r="AH12" s="3"/>
      <c r="AI12" s="3"/>
      <c r="AJ12" s="3"/>
      <c r="AK12" s="3"/>
      <c r="AL12" s="3"/>
      <c r="AM12" s="6">
        <f t="shared" si="10"/>
        <v>24.67</v>
      </c>
      <c r="AN12" s="10">
        <f t="shared" si="11"/>
        <v>39</v>
      </c>
      <c r="AO12" s="3">
        <f t="shared" si="12"/>
        <v>0</v>
      </c>
      <c r="AP12" s="11">
        <f t="shared" si="13"/>
        <v>63.67</v>
      </c>
      <c r="AQ12" s="54">
        <f t="shared" si="14"/>
        <v>34.63169467567143</v>
      </c>
      <c r="AR12" s="12">
        <v>59.79</v>
      </c>
      <c r="AS12" s="2">
        <v>34.44</v>
      </c>
      <c r="AT12" s="2"/>
      <c r="AU12" s="3">
        <v>10</v>
      </c>
      <c r="AV12" s="3"/>
      <c r="AW12" s="3"/>
      <c r="AX12" s="3"/>
      <c r="AY12" s="3"/>
      <c r="AZ12" s="3"/>
      <c r="BA12" s="6">
        <f t="shared" si="15"/>
        <v>94.22999999999999</v>
      </c>
      <c r="BB12" s="10">
        <f t="shared" si="16"/>
        <v>10</v>
      </c>
      <c r="BC12" s="3">
        <f t="shared" si="17"/>
        <v>0</v>
      </c>
      <c r="BD12" s="11">
        <f t="shared" si="18"/>
        <v>104.22999999999999</v>
      </c>
      <c r="BE12" s="54">
        <f t="shared" si="19"/>
        <v>21.893888515782407</v>
      </c>
      <c r="BF12" s="12">
        <v>45.82</v>
      </c>
      <c r="BG12" s="2"/>
      <c r="BH12" s="2"/>
      <c r="BI12" s="3">
        <v>17</v>
      </c>
      <c r="BJ12" s="3"/>
      <c r="BK12" s="3"/>
      <c r="BL12" s="3"/>
      <c r="BM12" s="3"/>
      <c r="BN12" s="3"/>
      <c r="BO12" s="6">
        <f t="shared" si="20"/>
        <v>45.82</v>
      </c>
      <c r="BP12" s="10">
        <f t="shared" si="21"/>
        <v>17</v>
      </c>
      <c r="BQ12" s="3">
        <f t="shared" si="22"/>
        <v>0</v>
      </c>
      <c r="BR12" s="11">
        <f t="shared" si="23"/>
        <v>62.82</v>
      </c>
      <c r="BS12" s="54">
        <f t="shared" si="24"/>
        <v>71.28303088188476</v>
      </c>
      <c r="BT12" s="12">
        <v>132.51</v>
      </c>
      <c r="BU12" s="2"/>
      <c r="BV12" s="2"/>
      <c r="BW12" s="3">
        <v>0</v>
      </c>
      <c r="BX12" s="3"/>
      <c r="BY12" s="3"/>
      <c r="BZ12" s="3"/>
      <c r="CA12" s="3"/>
      <c r="CB12" s="3"/>
      <c r="CC12" s="6">
        <f t="shared" si="25"/>
        <v>132.51</v>
      </c>
      <c r="CD12" s="10">
        <f t="shared" si="26"/>
        <v>0</v>
      </c>
      <c r="CE12" s="3">
        <f t="shared" si="27"/>
        <v>0</v>
      </c>
      <c r="CF12" s="11">
        <f t="shared" si="28"/>
        <v>132.51</v>
      </c>
      <c r="CG12" s="54">
        <f t="shared" si="29"/>
        <v>27.67338314089503</v>
      </c>
      <c r="CH12" s="12"/>
      <c r="CI12" s="2"/>
      <c r="CJ12" s="3"/>
      <c r="CK12" s="3"/>
      <c r="CL12" s="3"/>
      <c r="CM12" s="3"/>
      <c r="CN12" s="3"/>
      <c r="CO12" s="6">
        <f t="shared" si="30"/>
        <v>0</v>
      </c>
      <c r="CP12" s="10">
        <f t="shared" si="31"/>
        <v>0</v>
      </c>
      <c r="CQ12" s="3">
        <f t="shared" si="32"/>
        <v>0</v>
      </c>
      <c r="CR12" s="11">
        <f t="shared" si="33"/>
        <v>0</v>
      </c>
      <c r="CS12" s="12"/>
      <c r="CT12" s="2"/>
      <c r="CU12" s="3"/>
      <c r="CV12" s="3"/>
      <c r="CW12" s="3"/>
      <c r="CX12" s="3"/>
      <c r="CY12" s="3"/>
      <c r="CZ12" s="6">
        <f t="shared" si="34"/>
        <v>0</v>
      </c>
      <c r="DA12" s="10">
        <f t="shared" si="35"/>
        <v>0</v>
      </c>
      <c r="DB12" s="3">
        <f t="shared" si="36"/>
        <v>0</v>
      </c>
      <c r="DC12" s="11">
        <f t="shared" si="37"/>
        <v>0</v>
      </c>
      <c r="DD12" s="12"/>
      <c r="DE12" s="2"/>
      <c r="DF12" s="3"/>
      <c r="DG12" s="3"/>
      <c r="DH12" s="3"/>
      <c r="DI12" s="3"/>
      <c r="DJ12" s="3"/>
      <c r="DK12" s="6">
        <f t="shared" si="38"/>
        <v>0</v>
      </c>
      <c r="DL12" s="10">
        <f t="shared" si="39"/>
        <v>0</v>
      </c>
      <c r="DM12" s="3">
        <f t="shared" si="40"/>
        <v>0</v>
      </c>
      <c r="DN12" s="11">
        <f t="shared" si="41"/>
        <v>0</v>
      </c>
    </row>
    <row r="13" spans="1:118" ht="15">
      <c r="A13" s="14"/>
      <c r="B13" s="14"/>
      <c r="C13" s="8"/>
      <c r="D13" s="9"/>
      <c r="E13" s="59"/>
      <c r="F13" s="55"/>
      <c r="G13" s="61"/>
      <c r="H13" s="22"/>
      <c r="I13" s="7"/>
      <c r="J13" s="26"/>
      <c r="K13" s="1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13"/>
      <c r="X13" s="6"/>
      <c r="Y13" s="10"/>
      <c r="Z13" s="3"/>
      <c r="AA13" s="36"/>
      <c r="AB13" s="54"/>
      <c r="AC13" s="12"/>
      <c r="AD13" s="2"/>
      <c r="AE13" s="2"/>
      <c r="AF13" s="2"/>
      <c r="AG13" s="3"/>
      <c r="AH13" s="3"/>
      <c r="AI13" s="3"/>
      <c r="AJ13" s="3"/>
      <c r="AK13" s="3"/>
      <c r="AL13" s="3"/>
      <c r="AM13" s="6"/>
      <c r="AN13" s="10"/>
      <c r="AO13" s="3"/>
      <c r="AP13" s="11"/>
      <c r="AQ13" s="54"/>
      <c r="AR13" s="12"/>
      <c r="AS13" s="2"/>
      <c r="AT13" s="2"/>
      <c r="AU13" s="3"/>
      <c r="AV13" s="3"/>
      <c r="AW13" s="3"/>
      <c r="AX13" s="3"/>
      <c r="AY13" s="3"/>
      <c r="AZ13" s="3"/>
      <c r="BA13" s="6"/>
      <c r="BB13" s="10"/>
      <c r="BC13" s="3"/>
      <c r="BD13" s="11"/>
      <c r="BE13" s="54"/>
      <c r="BF13" s="12"/>
      <c r="BG13" s="2"/>
      <c r="BH13" s="2"/>
      <c r="BI13" s="3"/>
      <c r="BJ13" s="3"/>
      <c r="BK13" s="3"/>
      <c r="BL13" s="3"/>
      <c r="BM13" s="3"/>
      <c r="BN13" s="3"/>
      <c r="BO13" s="6"/>
      <c r="BP13" s="10"/>
      <c r="BQ13" s="3"/>
      <c r="BR13" s="11"/>
      <c r="BS13" s="54"/>
      <c r="BT13" s="12"/>
      <c r="BU13" s="2"/>
      <c r="BV13" s="2"/>
      <c r="BW13" s="3"/>
      <c r="BX13" s="3"/>
      <c r="BY13" s="3"/>
      <c r="BZ13" s="3"/>
      <c r="CA13" s="3"/>
      <c r="CB13" s="3"/>
      <c r="CC13" s="6"/>
      <c r="CD13" s="10"/>
      <c r="CE13" s="3"/>
      <c r="CF13" s="11"/>
      <c r="CG13" s="54"/>
      <c r="CH13" s="12"/>
      <c r="CI13" s="2"/>
      <c r="CJ13" s="3"/>
      <c r="CK13" s="3"/>
      <c r="CL13" s="3"/>
      <c r="CM13" s="3"/>
      <c r="CN13" s="3"/>
      <c r="CO13" s="6"/>
      <c r="CP13" s="10">
        <f>CI13</f>
        <v>0</v>
      </c>
      <c r="CQ13" s="3"/>
      <c r="CR13" s="11"/>
      <c r="CS13" s="12"/>
      <c r="CT13" s="2"/>
      <c r="CU13" s="3"/>
      <c r="CV13" s="3"/>
      <c r="CW13" s="3"/>
      <c r="CX13" s="3"/>
      <c r="CY13" s="3"/>
      <c r="CZ13" s="6"/>
      <c r="DA13" s="10">
        <f>CT13</f>
        <v>0</v>
      </c>
      <c r="DB13" s="3"/>
      <c r="DC13" s="11"/>
      <c r="DD13" s="12"/>
      <c r="DE13" s="2"/>
      <c r="DF13" s="3"/>
      <c r="DG13" s="3"/>
      <c r="DH13" s="3"/>
      <c r="DI13" s="3"/>
      <c r="DJ13" s="3"/>
      <c r="DK13" s="6"/>
      <c r="DL13" s="10">
        <f>DE13</f>
        <v>0</v>
      </c>
      <c r="DM13" s="3"/>
      <c r="DN13" s="11"/>
    </row>
    <row r="14" spans="1:118" ht="15">
      <c r="A14" s="14"/>
      <c r="B14" s="14"/>
      <c r="C14" s="49" t="s">
        <v>38</v>
      </c>
      <c r="D14" s="31"/>
      <c r="E14" s="60"/>
      <c r="F14" s="55"/>
      <c r="G14" s="61"/>
      <c r="H14" s="22"/>
      <c r="I14" s="7"/>
      <c r="J14" s="62"/>
      <c r="K14" s="12"/>
      <c r="L14" s="2"/>
      <c r="M14" s="2"/>
      <c r="N14" s="2"/>
      <c r="O14" s="2"/>
      <c r="P14" s="2"/>
      <c r="Q14" s="2"/>
      <c r="R14" s="3"/>
      <c r="S14" s="3"/>
      <c r="T14" s="3"/>
      <c r="U14" s="3"/>
      <c r="V14" s="3"/>
      <c r="W14" s="13"/>
      <c r="X14" s="6"/>
      <c r="Y14" s="10"/>
      <c r="Z14" s="3"/>
      <c r="AA14" s="11"/>
      <c r="AB14" s="54"/>
      <c r="AC14" s="12"/>
      <c r="AD14" s="2"/>
      <c r="AE14" s="2"/>
      <c r="AF14" s="2"/>
      <c r="AG14" s="3"/>
      <c r="AH14" s="3"/>
      <c r="AI14" s="3"/>
      <c r="AJ14" s="3"/>
      <c r="AK14" s="3"/>
      <c r="AL14" s="3"/>
      <c r="AM14" s="6"/>
      <c r="AN14" s="10"/>
      <c r="AO14" s="3"/>
      <c r="AP14" s="11"/>
      <c r="AQ14" s="54"/>
      <c r="AR14" s="12"/>
      <c r="AS14" s="2"/>
      <c r="AT14" s="2"/>
      <c r="AU14" s="3"/>
      <c r="AV14" s="3"/>
      <c r="AW14" s="3"/>
      <c r="AX14" s="3"/>
      <c r="AY14" s="3"/>
      <c r="AZ14" s="3"/>
      <c r="BA14" s="6"/>
      <c r="BB14" s="10"/>
      <c r="BC14" s="3"/>
      <c r="BD14" s="11"/>
      <c r="BE14" s="54"/>
      <c r="BF14" s="12"/>
      <c r="BG14" s="2"/>
      <c r="BH14" s="2"/>
      <c r="BI14" s="3"/>
      <c r="BJ14" s="3"/>
      <c r="BK14" s="3"/>
      <c r="BL14" s="3"/>
      <c r="BM14" s="3"/>
      <c r="BN14" s="3"/>
      <c r="BO14" s="6"/>
      <c r="BP14" s="10"/>
      <c r="BQ14" s="3"/>
      <c r="BR14" s="36"/>
      <c r="BS14" s="54"/>
      <c r="BT14" s="12"/>
      <c r="BU14" s="2"/>
      <c r="BV14" s="2"/>
      <c r="BW14" s="3"/>
      <c r="BX14" s="3"/>
      <c r="BY14" s="3"/>
      <c r="BZ14" s="3"/>
      <c r="CA14" s="3"/>
      <c r="CB14" s="3"/>
      <c r="CC14" s="6"/>
      <c r="CD14" s="10"/>
      <c r="CE14" s="3"/>
      <c r="CF14" s="11"/>
      <c r="CG14" s="54"/>
      <c r="CH14" s="12"/>
      <c r="CI14" s="2"/>
      <c r="CJ14" s="3"/>
      <c r="CK14" s="3"/>
      <c r="CL14" s="3"/>
      <c r="CM14" s="3"/>
      <c r="CN14" s="3"/>
      <c r="CO14" s="6"/>
      <c r="CP14" s="10">
        <f>CI14</f>
        <v>0</v>
      </c>
      <c r="CQ14" s="3"/>
      <c r="CR14" s="11"/>
      <c r="CS14" s="12"/>
      <c r="CT14" s="2"/>
      <c r="CU14" s="3"/>
      <c r="CV14" s="3"/>
      <c r="CW14" s="3"/>
      <c r="CX14" s="3"/>
      <c r="CY14" s="3"/>
      <c r="CZ14" s="6"/>
      <c r="DA14" s="10">
        <f>CT14</f>
        <v>0</v>
      </c>
      <c r="DB14" s="3"/>
      <c r="DC14" s="11"/>
      <c r="DD14" s="12"/>
      <c r="DE14" s="2"/>
      <c r="DF14" s="3"/>
      <c r="DG14" s="3"/>
      <c r="DH14" s="3"/>
      <c r="DI14" s="3"/>
      <c r="DJ14" s="3"/>
      <c r="DK14" s="6"/>
      <c r="DL14" s="10">
        <f>DE14</f>
        <v>0</v>
      </c>
      <c r="DM14" s="3"/>
      <c r="DN14" s="11"/>
    </row>
    <row r="15" spans="1:118" ht="15">
      <c r="A15" s="14">
        <v>1</v>
      </c>
      <c r="B15" s="14">
        <v>1</v>
      </c>
      <c r="C15" s="32" t="s">
        <v>62</v>
      </c>
      <c r="D15" s="31" t="s">
        <v>61</v>
      </c>
      <c r="E15" s="31" t="s">
        <v>34</v>
      </c>
      <c r="F15" s="55">
        <f>AB15+AQ15+BE15+BS15</f>
        <v>258.4361073520762</v>
      </c>
      <c r="G15" s="61">
        <f>H15+I15+J15</f>
        <v>268.92999999999995</v>
      </c>
      <c r="H15" s="22">
        <f>X15+AM15+BA15+BO15+CC15+CO15+CZ15+DK15</f>
        <v>245.92999999999998</v>
      </c>
      <c r="I15" s="7">
        <f>Z15+AO15+BC15+BQ15+CE15+CQ15+DB15+DM15</f>
        <v>5</v>
      </c>
      <c r="J15" s="62">
        <f>R15+AG15+AU15+BI15+BW15+CJ15+CU15+DF15</f>
        <v>18</v>
      </c>
      <c r="K15" s="12">
        <v>28.72</v>
      </c>
      <c r="L15" s="2"/>
      <c r="M15" s="2"/>
      <c r="N15" s="2"/>
      <c r="O15" s="2"/>
      <c r="P15" s="2"/>
      <c r="Q15" s="2"/>
      <c r="R15" s="3"/>
      <c r="S15" s="3"/>
      <c r="T15" s="3"/>
      <c r="U15" s="3"/>
      <c r="V15" s="3"/>
      <c r="W15" s="13"/>
      <c r="X15" s="6">
        <f>K15+L15+M15+N15+O15+P15+Q15</f>
        <v>28.72</v>
      </c>
      <c r="Y15" s="10">
        <f>R15</f>
        <v>0</v>
      </c>
      <c r="Z15" s="3">
        <f>(S15*5)+(T15*10)+(U15*15)+(V15*10)+(W15*20)</f>
        <v>0</v>
      </c>
      <c r="AA15" s="11">
        <f>X15+Y15+Z15</f>
        <v>28.72</v>
      </c>
      <c r="AB15" s="54">
        <f>(MIN(AA$5:AA$14)/AA15)*100</f>
        <v>107.27715877437325</v>
      </c>
      <c r="AC15" s="12">
        <v>19.69</v>
      </c>
      <c r="AD15" s="2">
        <v>10.12</v>
      </c>
      <c r="AE15" s="2"/>
      <c r="AF15" s="2"/>
      <c r="AG15" s="3">
        <v>11</v>
      </c>
      <c r="AH15" s="3"/>
      <c r="AI15" s="3"/>
      <c r="AJ15" s="3"/>
      <c r="AK15" s="3"/>
      <c r="AL15" s="3"/>
      <c r="AM15" s="6">
        <f>AC15+AD15+AE15+AF15</f>
        <v>29.810000000000002</v>
      </c>
      <c r="AN15" s="10">
        <f>AG15</f>
        <v>11</v>
      </c>
      <c r="AO15" s="3">
        <f>(AH15*5)+(AI15*10)+(AJ15*15)+(AK15*10)+(AL15*20)</f>
        <v>0</v>
      </c>
      <c r="AP15" s="11">
        <f>AM15+AN15+AO15</f>
        <v>40.81</v>
      </c>
      <c r="AQ15" s="54">
        <f>(MIN(AP$5:AP$14)/AP15)*100</f>
        <v>54.03087478559176</v>
      </c>
      <c r="AR15" s="12">
        <v>34.8</v>
      </c>
      <c r="AS15" s="2">
        <v>29.24</v>
      </c>
      <c r="AT15" s="2"/>
      <c r="AU15" s="3">
        <v>0</v>
      </c>
      <c r="AV15" s="3"/>
      <c r="AW15" s="3"/>
      <c r="AX15" s="3"/>
      <c r="AY15" s="3"/>
      <c r="AZ15" s="3"/>
      <c r="BA15" s="6">
        <f>AR15+AS15+AT15</f>
        <v>64.03999999999999</v>
      </c>
      <c r="BB15" s="10">
        <f>AU15</f>
        <v>0</v>
      </c>
      <c r="BC15" s="3">
        <f>(AV15*5)+(AW15*10)+(AX15*15)+(AY15*10)+(AZ15*20)</f>
        <v>0</v>
      </c>
      <c r="BD15" s="36">
        <f>BA15+BB15+BC15</f>
        <v>64.03999999999999</v>
      </c>
      <c r="BE15" s="54">
        <f>(MIN(BD$5:BD$14)/BD15)*100</f>
        <v>35.633978763272964</v>
      </c>
      <c r="BF15" s="12">
        <v>60.82</v>
      </c>
      <c r="BG15" s="2"/>
      <c r="BH15" s="2"/>
      <c r="BI15" s="3">
        <v>7</v>
      </c>
      <c r="BJ15" s="3">
        <v>1</v>
      </c>
      <c r="BK15" s="3"/>
      <c r="BL15" s="3"/>
      <c r="BM15" s="3"/>
      <c r="BN15" s="3"/>
      <c r="BO15" s="6">
        <f>BF15+BG15+BH15</f>
        <v>60.82</v>
      </c>
      <c r="BP15" s="10">
        <f>BI15</f>
        <v>7</v>
      </c>
      <c r="BQ15" s="3">
        <f>(BJ15*5)+(BK15*10)+(BL15*15)+(BM15*10)+(BN15*20)</f>
        <v>5</v>
      </c>
      <c r="BR15" s="36">
        <f>BO15+BP15+BQ15</f>
        <v>72.82</v>
      </c>
      <c r="BS15" s="54">
        <f>(MIN(BR$5:BR$14)/BR15)*100</f>
        <v>61.49409502883824</v>
      </c>
      <c r="BT15" s="12">
        <v>62.54</v>
      </c>
      <c r="BU15" s="2"/>
      <c r="BV15" s="2"/>
      <c r="BW15" s="3">
        <v>0</v>
      </c>
      <c r="BX15" s="3"/>
      <c r="BY15" s="3"/>
      <c r="BZ15" s="3"/>
      <c r="CA15" s="3"/>
      <c r="CB15" s="3"/>
      <c r="CC15" s="6">
        <f>BT15+BU15+BV15</f>
        <v>62.54</v>
      </c>
      <c r="CD15" s="10">
        <f>BW15</f>
        <v>0</v>
      </c>
      <c r="CE15" s="3">
        <f>(BX15*5)+(BY15*10)+(BZ15*15)+(CA15*10)+(CB15*20)</f>
        <v>0</v>
      </c>
      <c r="CF15" s="11">
        <f>CC15+CD15+CE15</f>
        <v>62.54</v>
      </c>
      <c r="CG15" s="54">
        <f>(MIN(CF$5:CF$14)/CF15)*100</f>
        <v>58.63447393668053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CI15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CT15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DE15</f>
        <v>0</v>
      </c>
      <c r="DM15" s="3">
        <f>(DG15*3)+(DH15*5)+(DI15*5)+(DJ15*20)</f>
        <v>0</v>
      </c>
      <c r="DN15" s="11">
        <f>DK15+DL15+DM15</f>
        <v>0</v>
      </c>
    </row>
    <row r="18" spans="1:3" ht="12.75">
      <c r="A18" s="5">
        <v>9</v>
      </c>
      <c r="C18" s="58" t="s">
        <v>54</v>
      </c>
    </row>
  </sheetData>
  <sheetProtection/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6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9"/>
  <sheetViews>
    <sheetView zoomScalePageLayoutView="0" workbookViewId="0" topLeftCell="A1">
      <selection activeCell="E6" sqref="E6"/>
    </sheetView>
  </sheetViews>
  <sheetFormatPr defaultColWidth="8.00390625" defaultRowHeight="12.75"/>
  <cols>
    <col min="1" max="2" width="8.7109375" style="5" customWidth="1"/>
    <col min="3" max="3" width="25.7109375" style="1" customWidth="1"/>
    <col min="4" max="4" width="7.00390625" style="1" bestFit="1" customWidth="1"/>
    <col min="5" max="5" width="4.8515625" style="1" customWidth="1"/>
    <col min="6" max="6" width="15.1406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57421875" style="1" customWidth="1"/>
    <col min="11" max="11" width="5.00390625" style="1" customWidth="1"/>
    <col min="12" max="12" width="6.57421875" style="1" customWidth="1"/>
    <col min="13" max="18" width="5.57421875" style="1" customWidth="1"/>
    <col min="19" max="19" width="3.8515625" style="1" customWidth="1"/>
    <col min="20" max="20" width="2.28125" style="1" customWidth="1"/>
    <col min="21" max="21" width="2.7109375" style="1" customWidth="1"/>
    <col min="22" max="23" width="2.28125" style="1" customWidth="1"/>
    <col min="24" max="24" width="3.57421875" style="1" customWidth="1"/>
    <col min="25" max="25" width="6.7109375" style="1" customWidth="1"/>
    <col min="26" max="26" width="4.57421875" style="1" customWidth="1"/>
    <col min="27" max="27" width="4.28125" style="1" customWidth="1"/>
    <col min="28" max="28" width="7.00390625" style="4" customWidth="1"/>
    <col min="29" max="29" width="10.00390625" style="1" customWidth="1"/>
    <col min="30" max="30" width="7.8515625" style="1" bestFit="1" customWidth="1"/>
    <col min="31" max="33" width="5.57421875" style="1" customWidth="1"/>
    <col min="34" max="34" width="3.8515625" style="1" customWidth="1"/>
    <col min="35" max="38" width="2.28125" style="1" customWidth="1"/>
    <col min="39" max="39" width="3.57421875" style="1" customWidth="1"/>
    <col min="40" max="40" width="8.57421875" style="1" bestFit="1" customWidth="1"/>
    <col min="41" max="41" width="4.57421875" style="1" customWidth="1"/>
    <col min="42" max="42" width="4.28125" style="1" customWidth="1"/>
    <col min="43" max="43" width="6.57421875" style="1" customWidth="1"/>
    <col min="44" max="44" width="9.57421875" style="1" customWidth="1"/>
    <col min="45" max="47" width="5.57421875" style="1" customWidth="1"/>
    <col min="48" max="48" width="3.8515625" style="1" customWidth="1"/>
    <col min="49" max="49" width="2.28125" style="1" customWidth="1"/>
    <col min="50" max="50" width="2.7109375" style="1" customWidth="1"/>
    <col min="51" max="52" width="2.28125" style="1" customWidth="1"/>
    <col min="53" max="53" width="3.57421875" style="1" customWidth="1"/>
    <col min="54" max="54" width="6.57421875" style="1" customWidth="1"/>
    <col min="55" max="55" width="4.57421875" style="1" customWidth="1"/>
    <col min="56" max="56" width="4.28125" style="1" customWidth="1"/>
    <col min="57" max="58" width="6.57421875" style="1" customWidth="1"/>
    <col min="59" max="59" width="6.8515625" style="1" customWidth="1"/>
    <col min="60" max="61" width="5.57421875" style="1" customWidth="1"/>
    <col min="62" max="62" width="3.8515625" style="1" customWidth="1"/>
    <col min="63" max="66" width="2.28125" style="1" customWidth="1"/>
    <col min="67" max="67" width="3.57421875" style="1" customWidth="1"/>
    <col min="68" max="68" width="6.57421875" style="1" customWidth="1"/>
    <col min="69" max="69" width="4.57421875" style="1" customWidth="1"/>
    <col min="70" max="70" width="4.28125" style="1" customWidth="1"/>
    <col min="71" max="72" width="6.57421875" style="1" customWidth="1"/>
    <col min="73" max="73" width="7.8515625" style="1" bestFit="1" customWidth="1"/>
    <col min="74" max="75" width="5.57421875" style="1" customWidth="1"/>
    <col min="76" max="76" width="3.8515625" style="1" customWidth="1"/>
    <col min="77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07" width="6.57421875" style="1" customWidth="1"/>
    <col min="108" max="109" width="5.57421875" style="1" customWidth="1"/>
    <col min="110" max="110" width="3.8515625" style="1" customWidth="1"/>
    <col min="111" max="113" width="2.28125" style="1" customWidth="1"/>
    <col min="114" max="114" width="3.57421875" style="1" customWidth="1"/>
    <col min="115" max="115" width="6.57421875" style="1" customWidth="1"/>
    <col min="116" max="116" width="4.57421875" style="1" customWidth="1"/>
    <col min="117" max="117" width="4.28125" style="1" customWidth="1"/>
    <col min="118" max="16384" width="8.00390625" style="1" customWidth="1"/>
  </cols>
  <sheetData>
    <row r="1" spans="1:118" ht="15.75" thickTop="1">
      <c r="A1" s="27" t="s">
        <v>42</v>
      </c>
      <c r="B1" s="27" t="s">
        <v>40</v>
      </c>
      <c r="C1" s="27" t="s">
        <v>0</v>
      </c>
      <c r="D1" s="27"/>
      <c r="E1" s="27"/>
      <c r="F1" s="56"/>
      <c r="G1" s="28" t="s">
        <v>1</v>
      </c>
      <c r="H1" s="29"/>
      <c r="I1" s="29"/>
      <c r="J1" s="29"/>
      <c r="K1" s="30"/>
      <c r="L1" s="27" t="s">
        <v>2</v>
      </c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 t="s">
        <v>3</v>
      </c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 t="s">
        <v>4</v>
      </c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 t="s">
        <v>5</v>
      </c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 t="s">
        <v>6</v>
      </c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 t="s">
        <v>7</v>
      </c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 t="s">
        <v>8</v>
      </c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 t="s">
        <v>9</v>
      </c>
      <c r="DE1" s="27"/>
      <c r="DF1" s="27"/>
      <c r="DG1" s="27"/>
      <c r="DH1" s="27"/>
      <c r="DI1" s="27"/>
      <c r="DJ1" s="27"/>
      <c r="DK1" s="27"/>
      <c r="DL1" s="27"/>
      <c r="DM1" s="27"/>
      <c r="DN1" s="27"/>
    </row>
    <row r="2" spans="1:118" ht="52.5" thickBot="1">
      <c r="A2" s="15" t="s">
        <v>41</v>
      </c>
      <c r="B2" s="16" t="s">
        <v>41</v>
      </c>
      <c r="C2" s="16" t="s">
        <v>10</v>
      </c>
      <c r="D2" s="16" t="s">
        <v>11</v>
      </c>
      <c r="E2" s="16" t="s">
        <v>12</v>
      </c>
      <c r="F2" s="52" t="s">
        <v>44</v>
      </c>
      <c r="G2" s="20" t="s">
        <v>13</v>
      </c>
      <c r="H2" s="21" t="s">
        <v>14</v>
      </c>
      <c r="I2" s="18" t="s">
        <v>15</v>
      </c>
      <c r="J2" s="23" t="s">
        <v>16</v>
      </c>
      <c r="K2" s="24" t="s">
        <v>17</v>
      </c>
      <c r="L2" s="15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27</v>
      </c>
      <c r="V2" s="16" t="s">
        <v>45</v>
      </c>
      <c r="W2" s="16" t="s">
        <v>28</v>
      </c>
      <c r="X2" s="18" t="s">
        <v>29</v>
      </c>
      <c r="Y2" s="19" t="s">
        <v>30</v>
      </c>
      <c r="Z2" s="16" t="s">
        <v>31</v>
      </c>
      <c r="AA2" s="16" t="s">
        <v>32</v>
      </c>
      <c r="AB2" s="17" t="s">
        <v>33</v>
      </c>
      <c r="AC2" s="52" t="s">
        <v>43</v>
      </c>
      <c r="AD2" s="15" t="s">
        <v>18</v>
      </c>
      <c r="AE2" s="16" t="s">
        <v>19</v>
      </c>
      <c r="AF2" s="16" t="s">
        <v>20</v>
      </c>
      <c r="AG2" s="16" t="s">
        <v>21</v>
      </c>
      <c r="AH2" s="16" t="s">
        <v>25</v>
      </c>
      <c r="AI2" s="16" t="s">
        <v>26</v>
      </c>
      <c r="AJ2" s="16" t="s">
        <v>27</v>
      </c>
      <c r="AK2" s="16" t="s">
        <v>45</v>
      </c>
      <c r="AL2" s="16" t="s">
        <v>28</v>
      </c>
      <c r="AM2" s="16" t="s">
        <v>29</v>
      </c>
      <c r="AN2" s="19" t="s">
        <v>30</v>
      </c>
      <c r="AO2" s="16" t="s">
        <v>31</v>
      </c>
      <c r="AP2" s="16" t="s">
        <v>32</v>
      </c>
      <c r="AQ2" s="17" t="s">
        <v>33</v>
      </c>
      <c r="AR2" s="52" t="s">
        <v>43</v>
      </c>
      <c r="AS2" s="15" t="s">
        <v>18</v>
      </c>
      <c r="AT2" s="16" t="s">
        <v>19</v>
      </c>
      <c r="AU2" s="16" t="s">
        <v>20</v>
      </c>
      <c r="AV2" s="16" t="s">
        <v>25</v>
      </c>
      <c r="AW2" s="16" t="s">
        <v>26</v>
      </c>
      <c r="AX2" s="16" t="s">
        <v>27</v>
      </c>
      <c r="AY2" s="16" t="s">
        <v>45</v>
      </c>
      <c r="AZ2" s="16" t="s">
        <v>28</v>
      </c>
      <c r="BA2" s="16" t="s">
        <v>29</v>
      </c>
      <c r="BB2" s="19" t="s">
        <v>30</v>
      </c>
      <c r="BC2" s="16" t="s">
        <v>31</v>
      </c>
      <c r="BD2" s="16" t="s">
        <v>32</v>
      </c>
      <c r="BE2" s="17" t="s">
        <v>33</v>
      </c>
      <c r="BF2" s="52" t="s">
        <v>43</v>
      </c>
      <c r="BG2" s="15" t="s">
        <v>18</v>
      </c>
      <c r="BH2" s="16" t="s">
        <v>19</v>
      </c>
      <c r="BI2" s="16" t="s">
        <v>20</v>
      </c>
      <c r="BJ2" s="16" t="s">
        <v>25</v>
      </c>
      <c r="BK2" s="16" t="s">
        <v>26</v>
      </c>
      <c r="BL2" s="16" t="s">
        <v>27</v>
      </c>
      <c r="BM2" s="16" t="s">
        <v>45</v>
      </c>
      <c r="BN2" s="16" t="s">
        <v>28</v>
      </c>
      <c r="BO2" s="16" t="s">
        <v>29</v>
      </c>
      <c r="BP2" s="19" t="s">
        <v>30</v>
      </c>
      <c r="BQ2" s="16" t="s">
        <v>31</v>
      </c>
      <c r="BR2" s="16" t="s">
        <v>32</v>
      </c>
      <c r="BS2" s="17" t="s">
        <v>33</v>
      </c>
      <c r="BT2" s="52" t="s">
        <v>43</v>
      </c>
      <c r="BU2" s="15" t="s">
        <v>18</v>
      </c>
      <c r="BV2" s="16" t="s">
        <v>19</v>
      </c>
      <c r="BW2" s="16" t="s">
        <v>20</v>
      </c>
      <c r="BX2" s="16" t="s">
        <v>25</v>
      </c>
      <c r="BY2" s="16" t="s">
        <v>26</v>
      </c>
      <c r="BZ2" s="16" t="s">
        <v>27</v>
      </c>
      <c r="CA2" s="16" t="s">
        <v>45</v>
      </c>
      <c r="CB2" s="16" t="s">
        <v>28</v>
      </c>
      <c r="CC2" s="16" t="s">
        <v>29</v>
      </c>
      <c r="CD2" s="19" t="s">
        <v>30</v>
      </c>
      <c r="CE2" s="16" t="s">
        <v>31</v>
      </c>
      <c r="CF2" s="16" t="s">
        <v>32</v>
      </c>
      <c r="CG2" s="17" t="s">
        <v>33</v>
      </c>
      <c r="CH2" s="15" t="s">
        <v>18</v>
      </c>
      <c r="CI2" s="16" t="s">
        <v>19</v>
      </c>
      <c r="CJ2" s="16" t="s">
        <v>25</v>
      </c>
      <c r="CK2" s="16" t="s">
        <v>26</v>
      </c>
      <c r="CL2" s="16" t="s">
        <v>27</v>
      </c>
      <c r="CM2" s="16" t="s">
        <v>28</v>
      </c>
      <c r="CN2" s="16" t="s">
        <v>29</v>
      </c>
      <c r="CO2" s="19" t="s">
        <v>30</v>
      </c>
      <c r="CP2" s="16" t="s">
        <v>31</v>
      </c>
      <c r="CQ2" s="16" t="s">
        <v>32</v>
      </c>
      <c r="CR2" s="17" t="s">
        <v>33</v>
      </c>
      <c r="CS2" s="15" t="s">
        <v>18</v>
      </c>
      <c r="CT2" s="16" t="s">
        <v>19</v>
      </c>
      <c r="CU2" s="16" t="s">
        <v>25</v>
      </c>
      <c r="CV2" s="16" t="s">
        <v>26</v>
      </c>
      <c r="CW2" s="16" t="s">
        <v>27</v>
      </c>
      <c r="CX2" s="16" t="s">
        <v>28</v>
      </c>
      <c r="CY2" s="16" t="s">
        <v>29</v>
      </c>
      <c r="CZ2" s="19" t="s">
        <v>30</v>
      </c>
      <c r="DA2" s="16" t="s">
        <v>31</v>
      </c>
      <c r="DB2" s="16" t="s">
        <v>32</v>
      </c>
      <c r="DC2" s="17" t="s">
        <v>33</v>
      </c>
      <c r="DD2" s="15" t="s">
        <v>18</v>
      </c>
      <c r="DE2" s="16" t="s">
        <v>19</v>
      </c>
      <c r="DF2" s="16" t="s">
        <v>25</v>
      </c>
      <c r="DG2" s="16" t="s">
        <v>26</v>
      </c>
      <c r="DH2" s="16" t="s">
        <v>27</v>
      </c>
      <c r="DI2" s="16" t="s">
        <v>28</v>
      </c>
      <c r="DJ2" s="16" t="s">
        <v>29</v>
      </c>
      <c r="DK2" s="19" t="s">
        <v>30</v>
      </c>
      <c r="DL2" s="16" t="s">
        <v>31</v>
      </c>
      <c r="DM2" s="16" t="s">
        <v>32</v>
      </c>
      <c r="DN2" s="17" t="s">
        <v>33</v>
      </c>
    </row>
    <row r="3" spans="3:84" ht="15.75" thickTop="1">
      <c r="C3" s="48" t="s">
        <v>39</v>
      </c>
      <c r="F3" s="55"/>
      <c r="G3" s="33"/>
      <c r="AA3" s="3"/>
      <c r="AC3" s="54"/>
      <c r="AP3" s="3">
        <f>(AI3*5)+(AJ3*10)+(AK3*15)+(AL3*10)+(AM3*20)</f>
        <v>0</v>
      </c>
      <c r="AR3" s="54"/>
      <c r="BD3" s="3">
        <f>(AW3*5)+(AX3*10)+(AY3*15)+(AZ3*10)+(BA3*20)</f>
        <v>0</v>
      </c>
      <c r="BF3" s="54"/>
      <c r="BR3" s="3">
        <f>(BK3*5)+(BL3*10)+(BM3*15)+(BN3*10)+(BO3*20)</f>
        <v>0</v>
      </c>
      <c r="BT3" s="54"/>
      <c r="CF3" s="3">
        <f>(BY3*5)+(BZ3*10)+(CA3*15)+(CB3*10)+(CC3*20)</f>
        <v>0</v>
      </c>
    </row>
    <row r="4" spans="1:118" ht="15">
      <c r="A4" s="14">
        <v>1</v>
      </c>
      <c r="B4" s="14">
        <v>1</v>
      </c>
      <c r="C4" s="32" t="s">
        <v>37</v>
      </c>
      <c r="D4" s="31" t="s">
        <v>36</v>
      </c>
      <c r="E4" s="39" t="s">
        <v>49</v>
      </c>
      <c r="F4" s="55">
        <f>AC4+AR4+BF4+BT4</f>
        <v>355.623378605219</v>
      </c>
      <c r="G4" s="51">
        <f>H4+I4+J4+10</f>
        <v>274.58000000000004</v>
      </c>
      <c r="H4" s="22">
        <f>Y4+AN4+BB4+BP4+CD4+CO4+CZ4+DK4</f>
        <v>165.08</v>
      </c>
      <c r="I4" s="7">
        <f>AA4+AP4+BD4+BR4+CF4+CQ4+DB4+DM4</f>
        <v>85</v>
      </c>
      <c r="J4" s="25">
        <f>K4/2</f>
        <v>14.5</v>
      </c>
      <c r="K4" s="35">
        <f>S4+AH4+AV4+BJ4+BX4+CJ4+CU4+DF4</f>
        <v>29</v>
      </c>
      <c r="L4" s="12">
        <v>66.58</v>
      </c>
      <c r="M4" s="2"/>
      <c r="N4" s="2"/>
      <c r="O4" s="2"/>
      <c r="P4" s="2"/>
      <c r="Q4" s="2"/>
      <c r="R4" s="2"/>
      <c r="S4" s="3">
        <v>0</v>
      </c>
      <c r="T4" s="3"/>
      <c r="U4" s="3">
        <v>7</v>
      </c>
      <c r="V4" s="3"/>
      <c r="W4" s="3"/>
      <c r="X4" s="13"/>
      <c r="Y4" s="6">
        <f>L4+M4+N4+O4+P4+Q4+R4</f>
        <v>66.58</v>
      </c>
      <c r="Z4" s="10">
        <f>S4/2</f>
        <v>0</v>
      </c>
      <c r="AA4" s="3">
        <f>(T4*5)+(U4*10)+(V4*15)+(W4*10)+(X4*20)</f>
        <v>70</v>
      </c>
      <c r="AB4" s="11">
        <f>Y4+Z4+AA4</f>
        <v>136.57999999999998</v>
      </c>
      <c r="AC4" s="54">
        <f>(MIN(AB$3:AB$5)/AB4)*100</f>
        <v>100</v>
      </c>
      <c r="AD4" s="12">
        <v>27.53</v>
      </c>
      <c r="AE4" s="2"/>
      <c r="AF4" s="2"/>
      <c r="AG4" s="2"/>
      <c r="AH4" s="3">
        <v>26</v>
      </c>
      <c r="AI4" s="3">
        <v>1</v>
      </c>
      <c r="AJ4" s="3"/>
      <c r="AK4" s="3"/>
      <c r="AL4" s="3">
        <v>1</v>
      </c>
      <c r="AM4" s="3"/>
      <c r="AN4" s="6">
        <f>AD4+AE4+AF4+AG4</f>
        <v>27.53</v>
      </c>
      <c r="AO4" s="10">
        <f>AH4/2</f>
        <v>13</v>
      </c>
      <c r="AP4" s="3">
        <f>(AI4*5)+(AJ4*10)+(AK4*15)+(AL4*10)+(AM4*20)</f>
        <v>15</v>
      </c>
      <c r="AQ4" s="11">
        <f>AN4+AO4+AP4+10</f>
        <v>65.53</v>
      </c>
      <c r="AR4" s="54">
        <f>(MIN(AQ$3:AQ$5)/AQ4)*100</f>
        <v>55.62337860521899</v>
      </c>
      <c r="AS4" s="12">
        <v>19.54</v>
      </c>
      <c r="AT4" s="2"/>
      <c r="AU4" s="2"/>
      <c r="AV4" s="3">
        <v>0</v>
      </c>
      <c r="AW4" s="3"/>
      <c r="AX4" s="3"/>
      <c r="AY4" s="3"/>
      <c r="AZ4" s="3"/>
      <c r="BA4" s="3"/>
      <c r="BB4" s="6">
        <f>AS4+AT4+AU4</f>
        <v>19.54</v>
      </c>
      <c r="BC4" s="10">
        <f>AV4/2</f>
        <v>0</v>
      </c>
      <c r="BD4" s="3">
        <f>(AW4*5)+(AX4*10)+(AY4*15)+(AZ4*10)+(BA4*20)</f>
        <v>0</v>
      </c>
      <c r="BE4" s="11">
        <f>BB4+BC4+BD4</f>
        <v>19.54</v>
      </c>
      <c r="BF4" s="54">
        <f>(MIN(BE$3:BE$5)/BE4)*100</f>
        <v>100</v>
      </c>
      <c r="BG4" s="12">
        <v>51.43</v>
      </c>
      <c r="BH4" s="2"/>
      <c r="BI4" s="2"/>
      <c r="BJ4" s="3">
        <v>3</v>
      </c>
      <c r="BK4" s="3"/>
      <c r="BL4" s="3"/>
      <c r="BM4" s="3"/>
      <c r="BN4" s="3"/>
      <c r="BO4" s="3"/>
      <c r="BP4" s="6">
        <f>BG4+BH4+BI4</f>
        <v>51.43</v>
      </c>
      <c r="BQ4" s="10">
        <f>BJ4/2</f>
        <v>1.5</v>
      </c>
      <c r="BR4" s="3">
        <f>(BK4*5)+(BL4*10)+(BM4*15)+(BN4*10)+(BO4*20)</f>
        <v>0</v>
      </c>
      <c r="BS4" s="36">
        <f>BP4+BQ4+BR4</f>
        <v>52.93</v>
      </c>
      <c r="BT4" s="54">
        <f>(MIN(BS$3:BS$5)/BS4)*100</f>
        <v>100</v>
      </c>
      <c r="BU4" s="12"/>
      <c r="BV4" s="2"/>
      <c r="BW4" s="2"/>
      <c r="BX4" s="3"/>
      <c r="BY4" s="3"/>
      <c r="BZ4" s="3"/>
      <c r="CA4" s="3"/>
      <c r="CB4" s="3"/>
      <c r="CC4" s="3"/>
      <c r="CD4" s="6">
        <f>BU4+BV4+BW4</f>
        <v>0</v>
      </c>
      <c r="CE4" s="10">
        <f>BX4/2</f>
        <v>0</v>
      </c>
      <c r="CF4" s="3">
        <f>(BY4*5)+(BZ4*10)+(CA4*15)+(CB4*10)+(CC4*20)</f>
        <v>0</v>
      </c>
      <c r="CG4" s="11">
        <f>CD4+CE4+CF4</f>
        <v>0</v>
      </c>
      <c r="CH4" s="12"/>
      <c r="CI4" s="2"/>
      <c r="CJ4" s="3"/>
      <c r="CK4" s="3"/>
      <c r="CL4" s="3"/>
      <c r="CM4" s="3"/>
      <c r="CN4" s="3"/>
      <c r="CO4" s="6">
        <f>CH4+CI4</f>
        <v>0</v>
      </c>
      <c r="CP4" s="10">
        <f>CJ4/2</f>
        <v>0</v>
      </c>
      <c r="CQ4" s="3">
        <f>(CK4*3)+(CL4*5)+(CM4*5)+(CN4*20)</f>
        <v>0</v>
      </c>
      <c r="CR4" s="11">
        <f>CO4+CP4+CQ4</f>
        <v>0</v>
      </c>
      <c r="CS4" s="12"/>
      <c r="CT4" s="2"/>
      <c r="CU4" s="3"/>
      <c r="CV4" s="3"/>
      <c r="CW4" s="3"/>
      <c r="CX4" s="3"/>
      <c r="CY4" s="3"/>
      <c r="CZ4" s="6">
        <f>CS4+CT4</f>
        <v>0</v>
      </c>
      <c r="DA4" s="10">
        <f>CU4/2</f>
        <v>0</v>
      </c>
      <c r="DB4" s="3">
        <f>(CV4*3)+(CW4*5)+(CX4*5)+(CY4*20)</f>
        <v>0</v>
      </c>
      <c r="DC4" s="11">
        <f>CZ4+DA4+DB4</f>
        <v>0</v>
      </c>
      <c r="DD4" s="12"/>
      <c r="DE4" s="2"/>
      <c r="DF4" s="3"/>
      <c r="DG4" s="3"/>
      <c r="DH4" s="3"/>
      <c r="DI4" s="3"/>
      <c r="DJ4" s="3"/>
      <c r="DK4" s="6">
        <f>DD4+DE4</f>
        <v>0</v>
      </c>
      <c r="DL4" s="10">
        <f>DF4/2</f>
        <v>0</v>
      </c>
      <c r="DM4" s="3">
        <f>(DG4*3)+(DH4*5)+(DI4*5)+(DJ4*20)</f>
        <v>0</v>
      </c>
      <c r="DN4" s="11">
        <f>DK4+DL4+DM4</f>
        <v>0</v>
      </c>
    </row>
    <row r="5" spans="1:118" ht="15">
      <c r="A5" s="14">
        <v>2</v>
      </c>
      <c r="B5" s="14">
        <v>2</v>
      </c>
      <c r="C5" s="32" t="s">
        <v>46</v>
      </c>
      <c r="D5" s="31" t="s">
        <v>48</v>
      </c>
      <c r="E5" s="34" t="s">
        <v>34</v>
      </c>
      <c r="F5" s="55">
        <f>AC5+AR5+BF5+BT5</f>
        <v>320.96756262702945</v>
      </c>
      <c r="G5" s="33">
        <f>H5+I5+J5+10</f>
        <v>289.40999999999997</v>
      </c>
      <c r="H5" s="22">
        <f>Y5+AN5+BB5+BP5+CD5+CO5+CZ5+DK5</f>
        <v>163.91</v>
      </c>
      <c r="I5" s="7">
        <f>AA5+AP5+BD5+BR5+CF5+CQ5+DB5+DM5</f>
        <v>110</v>
      </c>
      <c r="J5" s="25">
        <f>K5/2</f>
        <v>5.5</v>
      </c>
      <c r="K5" s="26">
        <f>S5+AH5+AV5+BJ5+BX5+CJ5+CU5+DF5</f>
        <v>11</v>
      </c>
      <c r="L5" s="37">
        <v>53.58</v>
      </c>
      <c r="M5" s="2"/>
      <c r="N5" s="2"/>
      <c r="O5" s="2"/>
      <c r="P5" s="2"/>
      <c r="Q5" s="2"/>
      <c r="R5" s="2"/>
      <c r="S5" s="3">
        <v>0</v>
      </c>
      <c r="T5" s="3"/>
      <c r="U5" s="3">
        <v>9</v>
      </c>
      <c r="V5" s="3"/>
      <c r="W5" s="3"/>
      <c r="X5" s="13"/>
      <c r="Y5" s="6">
        <f>L5+M5+N5+O5+P5+Q5+R5</f>
        <v>53.58</v>
      </c>
      <c r="Z5" s="10">
        <f>S5/2</f>
        <v>0</v>
      </c>
      <c r="AA5" s="3">
        <f>(T5*5)+(U5*10)+(V5*15)+(W5*10)+(X5*20)</f>
        <v>90</v>
      </c>
      <c r="AB5" s="11">
        <f>Y5+Z5+AA5</f>
        <v>143.57999999999998</v>
      </c>
      <c r="AC5" s="54">
        <f>(MIN(AB$3:AB$5)/AB5)*100</f>
        <v>95.12466917397965</v>
      </c>
      <c r="AD5" s="12">
        <v>20.95</v>
      </c>
      <c r="AE5" s="2"/>
      <c r="AF5" s="2"/>
      <c r="AG5" s="2"/>
      <c r="AH5" s="3">
        <v>11</v>
      </c>
      <c r="AI5" s="3"/>
      <c r="AJ5" s="3"/>
      <c r="AK5" s="3"/>
      <c r="AL5" s="3"/>
      <c r="AM5" s="3"/>
      <c r="AN5" s="6">
        <f>AD5+AE5+AF5+AG5</f>
        <v>20.95</v>
      </c>
      <c r="AO5" s="10">
        <f>AH5/2</f>
        <v>5.5</v>
      </c>
      <c r="AP5" s="3">
        <f>(AI5*5)+(AJ5*10)+(AK5*15)+(AL5*10)+(AM5*20)</f>
        <v>0</v>
      </c>
      <c r="AQ5" s="11">
        <f>AN5+AO5+AP5+10</f>
        <v>36.45</v>
      </c>
      <c r="AR5" s="54">
        <f>(MIN(AQ$3:AQ$5)/AQ5)*100</f>
        <v>100</v>
      </c>
      <c r="AS5" s="12">
        <v>25.61</v>
      </c>
      <c r="AT5" s="2"/>
      <c r="AU5" s="2"/>
      <c r="AV5" s="3">
        <v>0</v>
      </c>
      <c r="AW5" s="3"/>
      <c r="AX5" s="3">
        <v>2</v>
      </c>
      <c r="AY5" s="3"/>
      <c r="AZ5" s="3"/>
      <c r="BA5" s="3"/>
      <c r="BB5" s="6">
        <f>AS5+AT5+AU5</f>
        <v>25.61</v>
      </c>
      <c r="BC5" s="10">
        <f>AV5/2</f>
        <v>0</v>
      </c>
      <c r="BD5" s="3">
        <f>(AW5*5)+(AX5*10)+(AY5*15)+(AZ5*10)+(BA5*20)</f>
        <v>20</v>
      </c>
      <c r="BE5" s="11">
        <f>BB5+BC5+BD5</f>
        <v>45.61</v>
      </c>
      <c r="BF5" s="54">
        <f>(MIN(BE$3:BE$5)/BE5)*100</f>
        <v>42.8414821311116</v>
      </c>
      <c r="BG5" s="12">
        <v>63.77</v>
      </c>
      <c r="BH5" s="2"/>
      <c r="BI5" s="2"/>
      <c r="BJ5" s="3">
        <v>0</v>
      </c>
      <c r="BK5" s="3"/>
      <c r="BL5" s="3"/>
      <c r="BM5" s="3"/>
      <c r="BN5" s="3"/>
      <c r="BO5" s="3"/>
      <c r="BP5" s="6">
        <f>BG5+BH5+BI5</f>
        <v>63.77</v>
      </c>
      <c r="BQ5" s="10">
        <f>BJ5/2</f>
        <v>0</v>
      </c>
      <c r="BR5" s="3">
        <f>(BK5*5)+(BL5*10)+(BM5*15)+(BN5*10)+(BO5*20)</f>
        <v>0</v>
      </c>
      <c r="BS5" s="11">
        <f>BP5+BQ5+BR5</f>
        <v>63.77</v>
      </c>
      <c r="BT5" s="54">
        <f>(MIN(BS$3:BS$5)/BS5)*100</f>
        <v>83.0014113219382</v>
      </c>
      <c r="BU5" s="12"/>
      <c r="BV5" s="2"/>
      <c r="BW5" s="2"/>
      <c r="BX5" s="3"/>
      <c r="BY5" s="3"/>
      <c r="BZ5" s="3"/>
      <c r="CA5" s="3"/>
      <c r="CB5" s="3"/>
      <c r="CC5" s="3"/>
      <c r="CD5" s="6">
        <f>BU5+BV5+BW5</f>
        <v>0</v>
      </c>
      <c r="CE5" s="10">
        <f>BX5/2</f>
        <v>0</v>
      </c>
      <c r="CF5" s="3">
        <f>(BY5*5)+(BZ5*10)+(CA5*15)+(CB5*10)+(CC5*20)</f>
        <v>0</v>
      </c>
      <c r="CG5" s="11">
        <f>CD5+CE5+CF5</f>
        <v>0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(CK5*3)+(CL5*5)+(CM5*5)+(CN5*20)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14">
        <v>3</v>
      </c>
      <c r="B6" s="14">
        <v>3</v>
      </c>
      <c r="C6" s="32" t="s">
        <v>47</v>
      </c>
      <c r="D6" s="31" t="s">
        <v>36</v>
      </c>
      <c r="E6" s="34" t="s">
        <v>49</v>
      </c>
      <c r="F6" s="55">
        <f>AC6+AR6+BF6+BT6</f>
        <v>233.5023966798048</v>
      </c>
      <c r="G6" s="33">
        <f>H6+I6+J6+10</f>
        <v>387.35</v>
      </c>
      <c r="H6" s="22">
        <f>Y6+AN6+BB6+BP6+CD6+CO6+CZ6+DK6</f>
        <v>235.85</v>
      </c>
      <c r="I6" s="7">
        <f>AA6+AP6+BD6+BR6+CF6+CQ6+DB6+DM6</f>
        <v>120</v>
      </c>
      <c r="J6" s="25">
        <f>K6/2</f>
        <v>21.5</v>
      </c>
      <c r="K6" s="26">
        <f>S6+AH6+AV6+BJ6+BX6+CJ6+CU6+DF6</f>
        <v>43</v>
      </c>
      <c r="L6" s="37">
        <v>84.72</v>
      </c>
      <c r="M6" s="2"/>
      <c r="N6" s="2"/>
      <c r="O6" s="2"/>
      <c r="P6" s="2"/>
      <c r="Q6" s="2"/>
      <c r="R6" s="2"/>
      <c r="S6" s="3">
        <v>0</v>
      </c>
      <c r="T6" s="3"/>
      <c r="U6" s="3">
        <v>11</v>
      </c>
      <c r="V6" s="3"/>
      <c r="W6" s="3"/>
      <c r="X6" s="13"/>
      <c r="Y6" s="6">
        <f>L6+M6+N6+O6+P6+Q6+R6</f>
        <v>84.72</v>
      </c>
      <c r="Z6" s="10">
        <f>S6/2</f>
        <v>0</v>
      </c>
      <c r="AA6" s="3">
        <f>(T6*5)+(U6*10)+(V6*15)+(W6*10)+(X6*20)</f>
        <v>110</v>
      </c>
      <c r="AB6" s="11">
        <f>Y6+Z6+AA6</f>
        <v>194.72</v>
      </c>
      <c r="AC6" s="54">
        <f>(MIN(AB$3:AB$5)/AB6)*100</f>
        <v>70.14174198849629</v>
      </c>
      <c r="AD6" s="12">
        <v>48.01</v>
      </c>
      <c r="AE6" s="2"/>
      <c r="AF6" s="2"/>
      <c r="AG6" s="2"/>
      <c r="AH6" s="3">
        <v>20</v>
      </c>
      <c r="AI6" s="3"/>
      <c r="AJ6" s="3"/>
      <c r="AK6" s="3"/>
      <c r="AL6" s="3"/>
      <c r="AM6" s="3"/>
      <c r="AN6" s="6">
        <f>AD6+AE6+AF6+AG6</f>
        <v>48.01</v>
      </c>
      <c r="AO6" s="10">
        <f>AH6/2</f>
        <v>10</v>
      </c>
      <c r="AP6" s="3">
        <f>(AI6*5)+(AJ6*10)+(AK6*15)+(AL6*10)+(AM6*20)</f>
        <v>0</v>
      </c>
      <c r="AQ6" s="11">
        <f>AN6+AO6+AP6+10</f>
        <v>68.00999999999999</v>
      </c>
      <c r="AR6" s="54">
        <f>(MIN(AQ$3:AQ$5)/AQ6)*100</f>
        <v>53.59505955006618</v>
      </c>
      <c r="AS6" s="12">
        <v>37.19</v>
      </c>
      <c r="AT6" s="2"/>
      <c r="AU6" s="2"/>
      <c r="AV6" s="3">
        <v>0</v>
      </c>
      <c r="AW6" s="3"/>
      <c r="AX6" s="3">
        <v>1</v>
      </c>
      <c r="AY6" s="3"/>
      <c r="AZ6" s="3"/>
      <c r="BA6" s="3"/>
      <c r="BB6" s="6">
        <f>AS6+AT6+AU6</f>
        <v>37.19</v>
      </c>
      <c r="BC6" s="10">
        <f>AV6/2</f>
        <v>0</v>
      </c>
      <c r="BD6" s="3">
        <f>(AW6*5)+(AX6*10)+(AY6*15)+(AZ6*10)+(BA6*20)</f>
        <v>10</v>
      </c>
      <c r="BE6" s="11">
        <f>BB6+BC6+BD6</f>
        <v>47.19</v>
      </c>
      <c r="BF6" s="54">
        <f>(MIN(BE$3:BE$5)/BE6)*100</f>
        <v>41.40707777071413</v>
      </c>
      <c r="BG6" s="12">
        <v>65.93</v>
      </c>
      <c r="BH6" s="2"/>
      <c r="BI6" s="2"/>
      <c r="BJ6" s="3">
        <v>23</v>
      </c>
      <c r="BK6" s="3"/>
      <c r="BL6" s="3"/>
      <c r="BM6" s="3"/>
      <c r="BN6" s="3"/>
      <c r="BO6" s="3"/>
      <c r="BP6" s="6">
        <f>BG6+BH6+BI6</f>
        <v>65.93</v>
      </c>
      <c r="BQ6" s="10">
        <f>BJ6/2</f>
        <v>11.5</v>
      </c>
      <c r="BR6" s="3">
        <f>(BK6*5)+(BL6*10)+(BM6*15)+(BN6*10)+(BO6*20)</f>
        <v>0</v>
      </c>
      <c r="BS6" s="11">
        <f>BP6+BQ6+BR6</f>
        <v>77.43</v>
      </c>
      <c r="BT6" s="54">
        <f>(MIN(BS$3:BS$5)/BS6)*100</f>
        <v>68.35851737052822</v>
      </c>
      <c r="BU6" s="12"/>
      <c r="BV6" s="2"/>
      <c r="BW6" s="2"/>
      <c r="BX6" s="3"/>
      <c r="BY6" s="3"/>
      <c r="BZ6" s="3"/>
      <c r="CA6" s="3"/>
      <c r="CB6" s="3"/>
      <c r="CC6" s="3"/>
      <c r="CD6" s="6">
        <f>BU6+BV6+BW6</f>
        <v>0</v>
      </c>
      <c r="CE6" s="10">
        <f>BX6/2</f>
        <v>0</v>
      </c>
      <c r="CF6" s="3">
        <f>(BY6*5)+(BZ6*10)+(CA6*15)+(CB6*10)+(CC6*20)</f>
        <v>0</v>
      </c>
      <c r="CG6" s="11">
        <f>CD6+CE6+CF6</f>
        <v>0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14">
        <v>4</v>
      </c>
      <c r="B7" s="14">
        <v>4</v>
      </c>
      <c r="C7" s="32" t="s">
        <v>50</v>
      </c>
      <c r="D7" s="31" t="s">
        <v>36</v>
      </c>
      <c r="E7" s="34" t="s">
        <v>49</v>
      </c>
      <c r="F7" s="55">
        <f>AC7+AR7+BF7+BT7</f>
        <v>189.49522676577388</v>
      </c>
      <c r="G7" s="33">
        <f>H7+I7+J7+10</f>
        <v>476.68</v>
      </c>
      <c r="H7" s="22">
        <f>Y7+AN7+BB7+BP7+CD7+CO7+CZ7+DK7</f>
        <v>222.68</v>
      </c>
      <c r="I7" s="7">
        <f>AA7+AP7+BD7+BR7+CF7+CQ7+DB7+DM7</f>
        <v>210</v>
      </c>
      <c r="J7" s="25">
        <f>K7/2</f>
        <v>34</v>
      </c>
      <c r="K7" s="26">
        <f>S7+AH7+AV7+BJ7+BX7+CJ7+CU7+DF7</f>
        <v>68</v>
      </c>
      <c r="L7" s="37">
        <v>80.32</v>
      </c>
      <c r="M7" s="2"/>
      <c r="N7" s="2"/>
      <c r="O7" s="2"/>
      <c r="P7" s="2"/>
      <c r="Q7" s="2"/>
      <c r="R7" s="2"/>
      <c r="S7" s="3">
        <v>0</v>
      </c>
      <c r="T7" s="3"/>
      <c r="U7" s="3">
        <v>20</v>
      </c>
      <c r="V7" s="3"/>
      <c r="W7" s="3"/>
      <c r="X7" s="13"/>
      <c r="Y7" s="6">
        <f>L7+M7+N7+O7+P7+Q7+R7</f>
        <v>80.32</v>
      </c>
      <c r="Z7" s="10">
        <f>S7/2</f>
        <v>0</v>
      </c>
      <c r="AA7" s="3">
        <f>(T7*5)+(U7*10)+(V7*15)+(W7*10)+(X7*20)</f>
        <v>200</v>
      </c>
      <c r="AB7" s="11">
        <f>Y7+Z7+AA7</f>
        <v>280.32</v>
      </c>
      <c r="AC7" s="54">
        <f>(MIN(AB$3:AB$5)/AB7)*100</f>
        <v>48.72288812785388</v>
      </c>
      <c r="AD7" s="12">
        <v>34.77</v>
      </c>
      <c r="AE7" s="2"/>
      <c r="AF7" s="2"/>
      <c r="AG7" s="2"/>
      <c r="AH7" s="3">
        <v>49</v>
      </c>
      <c r="AI7" s="3"/>
      <c r="AJ7" s="3"/>
      <c r="AK7" s="3"/>
      <c r="AL7" s="3"/>
      <c r="AM7" s="3"/>
      <c r="AN7" s="6">
        <f>AD7+AE7+AF7+AG7</f>
        <v>34.77</v>
      </c>
      <c r="AO7" s="10">
        <f>AH7/2</f>
        <v>24.5</v>
      </c>
      <c r="AP7" s="3">
        <f>(AI7*5)+(AJ7*10)+(AK7*15)+(AL7*10)+(AM7*20)</f>
        <v>0</v>
      </c>
      <c r="AQ7" s="11">
        <f>AN7+AO7+AP7+10</f>
        <v>69.27000000000001</v>
      </c>
      <c r="AR7" s="54">
        <v>32.07</v>
      </c>
      <c r="AS7" s="12">
        <v>32.07</v>
      </c>
      <c r="AT7" s="2"/>
      <c r="AU7" s="2"/>
      <c r="AV7" s="3">
        <v>0</v>
      </c>
      <c r="AW7" s="3"/>
      <c r="AX7" s="3">
        <v>1</v>
      </c>
      <c r="AY7" s="3"/>
      <c r="AZ7" s="3"/>
      <c r="BA7" s="3"/>
      <c r="BB7" s="6">
        <f>AS7+AT7+AU7</f>
        <v>32.07</v>
      </c>
      <c r="BC7" s="10">
        <f>AV7/2</f>
        <v>0</v>
      </c>
      <c r="BD7" s="3">
        <f>(AW7*5)+(AX7*10)+(AY7*15)+(AZ7*10)+(BA7*20)</f>
        <v>10</v>
      </c>
      <c r="BE7" s="11">
        <f>BB7+BC7+BD7</f>
        <v>42.07</v>
      </c>
      <c r="BF7" s="54">
        <f>(MIN(BE$3:BE$5)/BE7)*100</f>
        <v>46.44639885904445</v>
      </c>
      <c r="BG7" s="12">
        <v>75.52</v>
      </c>
      <c r="BH7" s="2"/>
      <c r="BI7" s="2"/>
      <c r="BJ7" s="3">
        <v>19</v>
      </c>
      <c r="BK7" s="3"/>
      <c r="BL7" s="3"/>
      <c r="BM7" s="3"/>
      <c r="BN7" s="3"/>
      <c r="BO7" s="3"/>
      <c r="BP7" s="6">
        <f>BG7+BH7+BI7</f>
        <v>75.52</v>
      </c>
      <c r="BQ7" s="10">
        <f>BJ7/2</f>
        <v>9.5</v>
      </c>
      <c r="BR7" s="3">
        <f>(BK7*5)+(BL7*10)+(BM7*15)+(BN7*10)+(BO7*20)</f>
        <v>0</v>
      </c>
      <c r="BS7" s="11">
        <f>BP7+BQ7+BR7</f>
        <v>85.02</v>
      </c>
      <c r="BT7" s="54">
        <f>(MIN(BS$3:BS$5)/BS7)*100</f>
        <v>62.25593977887556</v>
      </c>
      <c r="BU7" s="12"/>
      <c r="BV7" s="2"/>
      <c r="BW7" s="2"/>
      <c r="BX7" s="3"/>
      <c r="BY7" s="3"/>
      <c r="BZ7" s="3"/>
      <c r="CA7" s="3"/>
      <c r="CB7" s="3"/>
      <c r="CC7" s="3"/>
      <c r="CD7" s="6">
        <f>BU7+BV7+BW7</f>
        <v>0</v>
      </c>
      <c r="CE7" s="10">
        <f>BX7/2</f>
        <v>0</v>
      </c>
      <c r="CF7" s="3">
        <f>(BY7*5)+(BZ7*10)+(CA7*15)+(CB7*10)+(CC7*20)</f>
        <v>0</v>
      </c>
      <c r="CG7" s="11">
        <f>CD7+CE7+CF7</f>
        <v>0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9" ht="12.75">
      <c r="R9" s="50"/>
    </row>
  </sheetData>
  <sheetProtection/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7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cp:lastPrinted>2011-08-06T22:50:12Z</cp:lastPrinted>
  <dcterms:created xsi:type="dcterms:W3CDTF">2010-05-02T17:04:59Z</dcterms:created>
  <dcterms:modified xsi:type="dcterms:W3CDTF">2012-09-23T21:09:11Z</dcterms:modified>
  <cp:category/>
  <cp:version/>
  <cp:contentType/>
  <cp:contentStatus/>
</cp:coreProperties>
</file>